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ZARZADZANIE_ZPiŁD" sheetId="1" r:id="rId1"/>
    <sheet name="ZARZADZANIE_ZJSiR" sheetId="2" r:id="rId2"/>
  </sheets>
  <definedNames/>
  <calcPr fullCalcOnLoad="1"/>
</workbook>
</file>

<file path=xl/sharedStrings.xml><?xml version="1.0" encoding="utf-8"?>
<sst xmlns="http://schemas.openxmlformats.org/spreadsheetml/2006/main" count="416" uniqueCount="135">
  <si>
    <t>Łączna liczba godzin w programie studenta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</si>
  <si>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</si>
  <si>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</si>
  <si>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</si>
  <si>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</si>
  <si>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</si>
  <si>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</si>
  <si>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</si>
  <si>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</si>
  <si>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</si>
  <si>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</si>
  <si>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</si>
  <si>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</si>
  <si>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</si>
  <si>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</si>
  <si>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</si>
  <si>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Wykład do wyboru*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</si>
  <si>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</si>
  <si>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</si>
  <si>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</si>
  <si>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</si>
  <si>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</si>
  <si>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</si>
  <si>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</si>
  <si>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</si>
  <si>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</si>
  <si>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</si>
  <si>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</si>
  <si>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Finanse menedżerskie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</si>
  <si>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</si>
  <si>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</si>
  <si>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</si>
  <si>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</si>
  <si>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</si>
  <si>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</si>
  <si>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</si>
  <si>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</si>
  <si>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</si>
  <si>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</si>
  <si>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</si>
  <si>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</si>
  <si>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Rynek kapitałowy i finansowy</t>
  </si>
  <si>
    <t>Etyka w zarządzaniu</t>
  </si>
  <si>
    <t>Negocjacje</t>
  </si>
  <si>
    <t>Psychologia w zarządzaniu</t>
  </si>
  <si>
    <t>Zarządzanie procesami</t>
  </si>
  <si>
    <t>Zarządzanie strategiczne</t>
  </si>
  <si>
    <t>Kierunek: ZARZĄDZANIE</t>
  </si>
  <si>
    <t>3, 4</t>
  </si>
  <si>
    <t>PK</t>
  </si>
  <si>
    <t>PS</t>
  </si>
  <si>
    <t>Do wyboru (co najmniej 30%)</t>
  </si>
  <si>
    <t>a</t>
  </si>
  <si>
    <t>b</t>
  </si>
  <si>
    <t>RAZEM (a)</t>
  </si>
  <si>
    <t>Razem godziny w semestrze (a)</t>
  </si>
  <si>
    <t>RAZEM (b)</t>
  </si>
  <si>
    <t>Razem godziny w semestrze (b)</t>
  </si>
  <si>
    <t>Nadzór korporacyjny</t>
  </si>
  <si>
    <t>Analiza i gry strategiczne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</si>
  <si>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</si>
  <si>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</si>
  <si>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</si>
  <si>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</si>
  <si>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</si>
  <si>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</si>
  <si>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Zarządzanie jakością i bezpieczeństwem żywności</t>
  </si>
  <si>
    <t>Efektywność działalności środowiskowej</t>
  </si>
  <si>
    <t>Menedżer zarządzania jakością, środowiskiem i ryzykiem</t>
  </si>
  <si>
    <t>Zarządzanie ryzykiem środowiskowym i bezpieczeństwem pracy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</si>
  <si>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</si>
  <si>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</si>
  <si>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</si>
  <si>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</si>
  <si>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</si>
  <si>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</si>
  <si>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</si>
  <si>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</si>
  <si>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</si>
  <si>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</si>
  <si>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</si>
  <si>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ECTS - przedmioty na kierunku (98)</t>
  </si>
  <si>
    <t>ECTS - przedmioty na specjalności (22)</t>
  </si>
  <si>
    <t>Wykład do wyboru</t>
  </si>
  <si>
    <t>Specjalność</t>
  </si>
  <si>
    <t>Przedmiot do wyboru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</si>
  <si>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</si>
  <si>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</si>
  <si>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</si>
  <si>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</si>
  <si>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</si>
  <si>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</si>
  <si>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</si>
  <si>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Wydział Ekonomii, Zarządzania i Turystyki</t>
  </si>
  <si>
    <t xml:space="preserve">Infrastruktura logistyczna </t>
  </si>
  <si>
    <t>Controlling łańcuchów dostaw</t>
  </si>
  <si>
    <t>Strategie łańcuchów dostaw</t>
  </si>
  <si>
    <t>Zasoby ludzkie w zarządzaniu łańcuchami dostaw</t>
  </si>
  <si>
    <t>Projekty w łańcuchu dostaw</t>
  </si>
  <si>
    <t>Społeczne uwarunkowania  rozwoju przedsiębiorstw</t>
  </si>
  <si>
    <t>Specjalność: Zarządzanie przedsiębiorstwem i łańcuchem dostaw</t>
  </si>
  <si>
    <t>Zarządzanie przedsiębiorstwem i łancuchem dostaw (a)</t>
  </si>
  <si>
    <t>Zarządzanie przedsiębiorstwem i łańcuchem dostaw (b)</t>
  </si>
  <si>
    <t>Zarządzanie przedsiębiorstwem i łańcuchem dostaw (średnia)</t>
  </si>
  <si>
    <t>Specjalność: Zarządzanie jakością, środowiskiem i ryzykiem</t>
  </si>
  <si>
    <t>Zarządzanie jakością, środowiskiem i ryzykiem (a)</t>
  </si>
  <si>
    <t>Zarządzanie jakością, środowiskiem i ryzykiem (b)</t>
  </si>
  <si>
    <t>Zarządzanie jakością, środowiskiem i ryzykiem (średnia)</t>
  </si>
  <si>
    <t>Nowoczesne formy marketingu</t>
  </si>
  <si>
    <t>Praktyczne</t>
  </si>
  <si>
    <t>KEiPE</t>
  </si>
  <si>
    <t>KNoP</t>
  </si>
  <si>
    <t>KFiR</t>
  </si>
  <si>
    <t>KZJiŚ</t>
  </si>
  <si>
    <t>KMiZGT</t>
  </si>
  <si>
    <t>KZSiL</t>
  </si>
  <si>
    <t>x</t>
  </si>
  <si>
    <t>KEiI</t>
  </si>
  <si>
    <t>ZNS</t>
  </si>
  <si>
    <t>KM</t>
  </si>
  <si>
    <t>KGP</t>
  </si>
  <si>
    <t>KPG - Wrocław</t>
  </si>
  <si>
    <t>Jednostka prowadząca</t>
  </si>
  <si>
    <t>Plan studiów na rok akad. 2014/2015</t>
  </si>
  <si>
    <t>Jeednostka prowadząca</t>
  </si>
  <si>
    <t>KGR - ZEAR</t>
  </si>
  <si>
    <t>Załącznik 8 do Uchwały Rady Wydziału nr 23/2013 z dnia 26.04.2013 r.</t>
  </si>
  <si>
    <t>Seminarium dyplomowe - magisterskie I</t>
  </si>
  <si>
    <t>Seminarium dyplomowe - magisterskie II</t>
  </si>
  <si>
    <t>14a</t>
  </si>
  <si>
    <t>14b</t>
  </si>
  <si>
    <t>KFiR (do wyboru z pary 14a i 14b)</t>
  </si>
  <si>
    <t>Seminarium dyplomowe - magisterskie III</t>
  </si>
  <si>
    <t>Seminarium dyplomowe - magisterskie IV</t>
  </si>
  <si>
    <t>Seminarium dyplomowe - magisterskie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</si>
</sst>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0" fillId="0" borderId="12" xfId="0" applyFont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1" fontId="46" fillId="33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47" fillId="0" borderId="14" xfId="0" applyFont="1" applyBorder="1" applyAlignment="1">
      <alignment horizontal="left"/>
    </xf>
    <xf numFmtId="0" fontId="47" fillId="0" borderId="16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03">
      <selection activeCell="B125" sqref="B125"/>
    </sheetView>
  </sheetViews>
  <sheetFormatPr defaultColWidth="9.00390625" defaultRowHeight="12.75"/>
  <cols>
    <col min="1" max="1" width="3.375" style="0" customWidth="1"/>
    <col min="2" max="2" width="34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8.25390625" style="0" customWidth="1"/>
    <col min="17" max="17" width="10.25390625" style="0" bestFit="1" customWidth="1"/>
  </cols>
  <sheetData>
    <row r="1" s="38" customFormat="1" ht="15.75">
      <c r="A1" s="38" t="s">
        <v>126</v>
      </c>
    </row>
    <row r="2" spans="4:10" ht="12.75">
      <c r="D2" s="43" t="s">
        <v>52</v>
      </c>
      <c r="E2" s="43" t="s">
        <v>53</v>
      </c>
      <c r="F2" s="43"/>
      <c r="G2" s="43"/>
      <c r="H2" s="43"/>
      <c r="I2" s="43" t="s">
        <v>52</v>
      </c>
      <c r="J2" s="43" t="s">
        <v>53</v>
      </c>
    </row>
    <row r="3" spans="2:9" ht="12.75">
      <c r="B3" s="14" t="s">
        <v>86</v>
      </c>
      <c r="D3" s="19" t="s">
        <v>11</v>
      </c>
      <c r="E3" s="19" t="s">
        <v>11</v>
      </c>
      <c r="F3" s="19" t="s">
        <v>0</v>
      </c>
      <c r="G3" s="19"/>
      <c r="H3" s="19"/>
      <c r="I3" s="19"/>
    </row>
    <row r="4" spans="2:10" ht="12.75">
      <c r="B4" t="s">
        <v>93</v>
      </c>
      <c r="D4" s="31">
        <f>I4/I7</f>
        <v>0.561046511627907</v>
      </c>
      <c r="E4" s="31">
        <f>J4/J7</f>
        <v>0.561046511627907</v>
      </c>
      <c r="F4" s="19" t="s">
        <v>12</v>
      </c>
      <c r="G4" s="19"/>
      <c r="H4" s="19"/>
      <c r="I4" s="19">
        <f>J32+M32</f>
        <v>193</v>
      </c>
      <c r="J4" s="19">
        <f>J34+M34</f>
        <v>193</v>
      </c>
    </row>
    <row r="5" spans="2:10" ht="12.75">
      <c r="B5" t="s">
        <v>24</v>
      </c>
      <c r="D5" s="31">
        <f>I5/I7</f>
        <v>0.3372093023255814</v>
      </c>
      <c r="E5" s="31">
        <f>J5/J7</f>
        <v>0.32558139534883723</v>
      </c>
      <c r="F5" s="19" t="s">
        <v>13</v>
      </c>
      <c r="G5" s="19"/>
      <c r="H5" s="19"/>
      <c r="I5" s="19">
        <f>K32+N32</f>
        <v>116</v>
      </c>
      <c r="J5" s="19">
        <f>K34+N34</f>
        <v>112</v>
      </c>
    </row>
    <row r="6" spans="2:10" ht="12.75">
      <c r="B6" t="s">
        <v>29</v>
      </c>
      <c r="D6" s="31">
        <f>I6/I7</f>
        <v>0.10174418604651163</v>
      </c>
      <c r="E6" s="31">
        <f>J6/J7</f>
        <v>0.11337209302325581</v>
      </c>
      <c r="F6" s="19" t="s">
        <v>14</v>
      </c>
      <c r="G6" s="19"/>
      <c r="H6" s="19"/>
      <c r="I6" s="19">
        <f>L32+O32</f>
        <v>35</v>
      </c>
      <c r="J6" s="19">
        <f>L34+O34</f>
        <v>39</v>
      </c>
    </row>
    <row r="7" spans="2:10" ht="12.75">
      <c r="B7" t="s">
        <v>47</v>
      </c>
      <c r="D7" s="31">
        <f>SUM(D4:D6)</f>
        <v>1</v>
      </c>
      <c r="E7" s="31">
        <f>SUM(E4:E6)</f>
        <v>1</v>
      </c>
      <c r="F7" s="19" t="s">
        <v>1</v>
      </c>
      <c r="G7" s="19"/>
      <c r="H7" s="19"/>
      <c r="I7" s="19">
        <f>SUM(I4:I6)</f>
        <v>344</v>
      </c>
      <c r="J7" s="19">
        <f>SUM(J4:J6)</f>
        <v>344</v>
      </c>
    </row>
    <row r="8" ht="12.75">
      <c r="B8" t="s">
        <v>100</v>
      </c>
    </row>
    <row r="9" spans="1:16" ht="12.75">
      <c r="A9" s="151" t="s">
        <v>10</v>
      </c>
      <c r="B9" s="151" t="s">
        <v>2</v>
      </c>
      <c r="C9" s="140" t="s">
        <v>71</v>
      </c>
      <c r="D9" s="140"/>
      <c r="E9" s="140"/>
      <c r="F9" s="126" t="s">
        <v>3</v>
      </c>
      <c r="G9" s="127"/>
      <c r="H9" s="128"/>
      <c r="I9" s="148" t="s">
        <v>4</v>
      </c>
      <c r="J9" s="149"/>
      <c r="K9" s="149"/>
      <c r="L9" s="149"/>
      <c r="M9" s="149"/>
      <c r="N9" s="149"/>
      <c r="O9" s="150"/>
      <c r="P9" s="133" t="s">
        <v>122</v>
      </c>
    </row>
    <row r="10" spans="1:16" ht="12.75">
      <c r="A10" s="151"/>
      <c r="B10" s="152"/>
      <c r="C10" s="129" t="s">
        <v>5</v>
      </c>
      <c r="D10" s="123" t="s">
        <v>72</v>
      </c>
      <c r="E10" s="123" t="s">
        <v>73</v>
      </c>
      <c r="F10" s="129" t="s">
        <v>19</v>
      </c>
      <c r="G10" s="129" t="s">
        <v>74</v>
      </c>
      <c r="H10" s="129" t="s">
        <v>75</v>
      </c>
      <c r="I10" s="123" t="s">
        <v>76</v>
      </c>
      <c r="J10" s="141" t="s">
        <v>74</v>
      </c>
      <c r="K10" s="142"/>
      <c r="L10" s="143"/>
      <c r="M10" s="141" t="s">
        <v>75</v>
      </c>
      <c r="N10" s="142"/>
      <c r="O10" s="143"/>
      <c r="P10" s="134"/>
    </row>
    <row r="11" spans="1:16" ht="12.75">
      <c r="A11" s="151"/>
      <c r="B11" s="152"/>
      <c r="C11" s="130"/>
      <c r="D11" s="124"/>
      <c r="E11" s="124"/>
      <c r="F11" s="130"/>
      <c r="G11" s="130"/>
      <c r="H11" s="130"/>
      <c r="I11" s="124"/>
      <c r="J11" s="2" t="s">
        <v>6</v>
      </c>
      <c r="K11" s="4" t="s">
        <v>7</v>
      </c>
      <c r="L11" s="4" t="s">
        <v>8</v>
      </c>
      <c r="M11" s="4" t="s">
        <v>6</v>
      </c>
      <c r="N11" s="4" t="s">
        <v>7</v>
      </c>
      <c r="O11" s="4" t="s">
        <v>8</v>
      </c>
      <c r="P11" s="135"/>
    </row>
    <row r="12" spans="1:16" ht="12.75">
      <c r="A12" s="112">
        <v>1</v>
      </c>
      <c r="B12" s="97" t="s">
        <v>25</v>
      </c>
      <c r="C12" s="98">
        <v>1</v>
      </c>
      <c r="D12" s="98">
        <v>1</v>
      </c>
      <c r="E12" s="99"/>
      <c r="F12" s="100">
        <f>G12+H12</f>
        <v>5</v>
      </c>
      <c r="G12" s="101">
        <v>5</v>
      </c>
      <c r="H12" s="101"/>
      <c r="I12" s="102">
        <v>30</v>
      </c>
      <c r="J12" s="100">
        <v>15</v>
      </c>
      <c r="K12" s="103">
        <v>15</v>
      </c>
      <c r="L12" s="103">
        <v>0</v>
      </c>
      <c r="M12" s="103">
        <v>0</v>
      </c>
      <c r="N12" s="103">
        <v>0</v>
      </c>
      <c r="O12" s="103">
        <v>0</v>
      </c>
      <c r="P12" s="103" t="s">
        <v>110</v>
      </c>
    </row>
    <row r="13" spans="1:16" ht="12.75">
      <c r="A13" s="112">
        <v>2</v>
      </c>
      <c r="B13" s="97" t="s">
        <v>36</v>
      </c>
      <c r="C13" s="98"/>
      <c r="D13" s="98">
        <v>2</v>
      </c>
      <c r="E13" s="99"/>
      <c r="F13" s="100">
        <f aca="true" t="shared" si="0" ref="F13:F25">G13+H13</f>
        <v>5</v>
      </c>
      <c r="G13" s="101"/>
      <c r="H13" s="101">
        <v>5</v>
      </c>
      <c r="I13" s="102">
        <v>30</v>
      </c>
      <c r="J13" s="100">
        <v>0</v>
      </c>
      <c r="K13" s="103">
        <v>0</v>
      </c>
      <c r="L13" s="103">
        <v>0</v>
      </c>
      <c r="M13" s="103">
        <v>30</v>
      </c>
      <c r="N13" s="103">
        <v>0</v>
      </c>
      <c r="O13" s="103">
        <v>0</v>
      </c>
      <c r="P13" s="103" t="s">
        <v>121</v>
      </c>
    </row>
    <row r="14" spans="1:16" ht="12.75">
      <c r="A14" s="112">
        <v>3</v>
      </c>
      <c r="B14" s="97" t="s">
        <v>37</v>
      </c>
      <c r="C14" s="98">
        <v>2</v>
      </c>
      <c r="D14" s="98">
        <v>2</v>
      </c>
      <c r="E14" s="99"/>
      <c r="F14" s="100">
        <f t="shared" si="0"/>
        <v>7</v>
      </c>
      <c r="G14" s="101"/>
      <c r="H14" s="101">
        <v>7</v>
      </c>
      <c r="I14" s="102">
        <v>30</v>
      </c>
      <c r="J14" s="100">
        <v>0</v>
      </c>
      <c r="K14" s="103">
        <v>0</v>
      </c>
      <c r="L14" s="103">
        <v>0</v>
      </c>
      <c r="M14" s="103">
        <v>10</v>
      </c>
      <c r="N14" s="103">
        <v>10</v>
      </c>
      <c r="O14" s="103">
        <v>10</v>
      </c>
      <c r="P14" s="103" t="s">
        <v>113</v>
      </c>
    </row>
    <row r="15" spans="1:16" ht="12.75">
      <c r="A15" s="103">
        <v>4</v>
      </c>
      <c r="B15" s="104" t="s">
        <v>38</v>
      </c>
      <c r="C15" s="102"/>
      <c r="D15" s="102">
        <v>2</v>
      </c>
      <c r="E15" s="102"/>
      <c r="F15" s="100">
        <f t="shared" si="0"/>
        <v>7</v>
      </c>
      <c r="G15" s="102"/>
      <c r="H15" s="102">
        <v>7</v>
      </c>
      <c r="I15" s="102">
        <v>45</v>
      </c>
      <c r="J15" s="103">
        <v>0</v>
      </c>
      <c r="K15" s="103">
        <v>0</v>
      </c>
      <c r="L15" s="103">
        <v>0</v>
      </c>
      <c r="M15" s="103">
        <v>30</v>
      </c>
      <c r="N15" s="103">
        <v>15</v>
      </c>
      <c r="O15" s="103">
        <v>0</v>
      </c>
      <c r="P15" s="103" t="s">
        <v>111</v>
      </c>
    </row>
    <row r="16" spans="1:16" ht="12.75">
      <c r="A16" s="16">
        <v>5</v>
      </c>
      <c r="B16" s="21" t="s">
        <v>39</v>
      </c>
      <c r="C16" s="16"/>
      <c r="D16" s="24">
        <v>1</v>
      </c>
      <c r="E16" s="16"/>
      <c r="F16" s="16">
        <f t="shared" si="0"/>
        <v>3</v>
      </c>
      <c r="G16" s="16">
        <v>3</v>
      </c>
      <c r="H16" s="16"/>
      <c r="I16" s="16">
        <v>17</v>
      </c>
      <c r="J16" s="16">
        <v>7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16" t="s">
        <v>111</v>
      </c>
    </row>
    <row r="17" spans="1:16" ht="12.75">
      <c r="A17" s="16">
        <v>6</v>
      </c>
      <c r="B17" s="21" t="s">
        <v>27</v>
      </c>
      <c r="C17" s="16"/>
      <c r="D17" s="24">
        <v>1</v>
      </c>
      <c r="E17" s="16"/>
      <c r="F17" s="16">
        <f t="shared" si="0"/>
        <v>3</v>
      </c>
      <c r="G17" s="16">
        <v>3</v>
      </c>
      <c r="H17" s="16"/>
      <c r="I17" s="16">
        <v>18</v>
      </c>
      <c r="J17" s="16">
        <v>10</v>
      </c>
      <c r="K17" s="16">
        <v>1</v>
      </c>
      <c r="L17" s="16">
        <v>7</v>
      </c>
      <c r="M17" s="16">
        <v>0</v>
      </c>
      <c r="N17" s="16">
        <v>0</v>
      </c>
      <c r="O17" s="16">
        <v>0</v>
      </c>
      <c r="P17" s="16" t="s">
        <v>112</v>
      </c>
    </row>
    <row r="18" spans="1:16" ht="12.75">
      <c r="A18" s="16">
        <v>7</v>
      </c>
      <c r="B18" s="21" t="s">
        <v>45</v>
      </c>
      <c r="C18" s="16">
        <v>1</v>
      </c>
      <c r="D18" s="16">
        <v>1</v>
      </c>
      <c r="E18" s="16"/>
      <c r="F18" s="16">
        <f t="shared" si="0"/>
        <v>3</v>
      </c>
      <c r="G18" s="16">
        <v>3</v>
      </c>
      <c r="H18" s="16"/>
      <c r="I18" s="16">
        <v>16</v>
      </c>
      <c r="J18" s="16">
        <v>6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16" t="s">
        <v>113</v>
      </c>
    </row>
    <row r="19" spans="1:16" ht="12.75">
      <c r="A19" s="16">
        <v>8</v>
      </c>
      <c r="B19" s="21" t="s">
        <v>40</v>
      </c>
      <c r="C19" s="16"/>
      <c r="D19" s="24">
        <v>1</v>
      </c>
      <c r="E19" s="16"/>
      <c r="F19" s="16">
        <f t="shared" si="0"/>
        <v>4</v>
      </c>
      <c r="G19" s="16">
        <v>4</v>
      </c>
      <c r="H19" s="16"/>
      <c r="I19" s="16">
        <v>19</v>
      </c>
      <c r="J19" s="16">
        <v>9</v>
      </c>
      <c r="K19" s="16">
        <v>1</v>
      </c>
      <c r="L19" s="16">
        <v>9</v>
      </c>
      <c r="M19" s="16">
        <v>0</v>
      </c>
      <c r="N19" s="16">
        <v>0</v>
      </c>
      <c r="O19" s="16">
        <v>0</v>
      </c>
      <c r="P19" s="4" t="s">
        <v>125</v>
      </c>
    </row>
    <row r="20" spans="1:16" ht="12.75">
      <c r="A20" s="48">
        <v>9</v>
      </c>
      <c r="B20" s="96" t="s">
        <v>108</v>
      </c>
      <c r="C20" s="48">
        <v>1</v>
      </c>
      <c r="D20" s="79">
        <v>1</v>
      </c>
      <c r="E20" s="48"/>
      <c r="F20" s="48">
        <f t="shared" si="0"/>
        <v>2</v>
      </c>
      <c r="G20" s="48">
        <v>2</v>
      </c>
      <c r="H20" s="48"/>
      <c r="I20" s="48">
        <v>13</v>
      </c>
      <c r="J20" s="48">
        <v>6</v>
      </c>
      <c r="K20" s="48">
        <v>7</v>
      </c>
      <c r="L20" s="48">
        <v>0</v>
      </c>
      <c r="M20" s="48">
        <v>0</v>
      </c>
      <c r="N20" s="48">
        <v>0</v>
      </c>
      <c r="O20" s="48">
        <v>0</v>
      </c>
      <c r="P20" s="117" t="s">
        <v>114</v>
      </c>
    </row>
    <row r="21" spans="1:16" ht="12.75">
      <c r="A21" s="16">
        <v>10</v>
      </c>
      <c r="B21" s="21" t="s">
        <v>46</v>
      </c>
      <c r="C21" s="16">
        <v>2</v>
      </c>
      <c r="D21" s="24">
        <v>2</v>
      </c>
      <c r="E21" s="16"/>
      <c r="F21" s="16">
        <f t="shared" si="0"/>
        <v>6</v>
      </c>
      <c r="G21" s="16"/>
      <c r="H21" s="16">
        <v>6</v>
      </c>
      <c r="I21" s="16">
        <v>39</v>
      </c>
      <c r="J21" s="16">
        <v>0</v>
      </c>
      <c r="K21" s="16">
        <v>0</v>
      </c>
      <c r="L21" s="16">
        <v>0</v>
      </c>
      <c r="M21" s="16">
        <v>20</v>
      </c>
      <c r="N21" s="16">
        <v>19</v>
      </c>
      <c r="O21" s="16">
        <v>0</v>
      </c>
      <c r="P21" s="16" t="s">
        <v>115</v>
      </c>
    </row>
    <row r="22" spans="1:16" ht="12.75">
      <c r="A22" s="16">
        <v>11</v>
      </c>
      <c r="B22" s="5" t="s">
        <v>127</v>
      </c>
      <c r="C22" s="16"/>
      <c r="D22" s="24"/>
      <c r="E22" s="16">
        <v>1</v>
      </c>
      <c r="F22" s="16">
        <f t="shared" si="0"/>
        <v>0</v>
      </c>
      <c r="G22" s="16">
        <v>0</v>
      </c>
      <c r="H22" s="16"/>
      <c r="I22" s="16">
        <v>10</v>
      </c>
      <c r="J22" s="16">
        <v>0</v>
      </c>
      <c r="K22" s="16">
        <v>10</v>
      </c>
      <c r="L22" s="16">
        <v>0</v>
      </c>
      <c r="M22" s="16">
        <v>0</v>
      </c>
      <c r="N22" s="16">
        <v>0</v>
      </c>
      <c r="O22" s="16">
        <v>0</v>
      </c>
      <c r="P22" s="16" t="s">
        <v>116</v>
      </c>
    </row>
    <row r="23" spans="1:16" ht="12.75">
      <c r="A23" s="16">
        <v>12</v>
      </c>
      <c r="B23" s="5" t="s">
        <v>128</v>
      </c>
      <c r="C23" s="16"/>
      <c r="D23" s="24"/>
      <c r="E23" s="16">
        <v>2</v>
      </c>
      <c r="F23" s="16">
        <f>G23+H23</f>
        <v>0</v>
      </c>
      <c r="G23" s="16"/>
      <c r="H23" s="16">
        <v>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10</v>
      </c>
      <c r="O23" s="16">
        <v>0</v>
      </c>
      <c r="P23" s="16" t="s">
        <v>116</v>
      </c>
    </row>
    <row r="24" spans="1:16" ht="12.75">
      <c r="A24" s="16">
        <v>13</v>
      </c>
      <c r="B24" s="21" t="s">
        <v>26</v>
      </c>
      <c r="C24" s="16"/>
      <c r="D24" s="24">
        <v>1</v>
      </c>
      <c r="E24" s="16"/>
      <c r="F24" s="16">
        <f t="shared" si="0"/>
        <v>2</v>
      </c>
      <c r="G24" s="16">
        <v>2</v>
      </c>
      <c r="H24" s="16"/>
      <c r="I24" s="16">
        <v>9</v>
      </c>
      <c r="J24" s="16">
        <v>3</v>
      </c>
      <c r="K24" s="16">
        <v>0</v>
      </c>
      <c r="L24" s="16">
        <v>6</v>
      </c>
      <c r="M24" s="16">
        <v>0</v>
      </c>
      <c r="N24" s="16">
        <v>0</v>
      </c>
      <c r="O24" s="16">
        <v>0</v>
      </c>
      <c r="P24" s="16" t="s">
        <v>117</v>
      </c>
    </row>
    <row r="25" spans="1:16" ht="12.75">
      <c r="A25" s="4" t="s">
        <v>129</v>
      </c>
      <c r="B25" s="21" t="s">
        <v>41</v>
      </c>
      <c r="C25" s="16">
        <v>1</v>
      </c>
      <c r="D25" s="24">
        <v>1</v>
      </c>
      <c r="E25" s="16"/>
      <c r="F25" s="131">
        <f t="shared" si="0"/>
        <v>3</v>
      </c>
      <c r="G25" s="131">
        <v>3</v>
      </c>
      <c r="H25" s="16"/>
      <c r="I25" s="16">
        <v>16</v>
      </c>
      <c r="J25" s="16">
        <v>8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21" t="s">
        <v>131</v>
      </c>
    </row>
    <row r="26" spans="1:16" ht="12.75">
      <c r="A26" s="4" t="s">
        <v>130</v>
      </c>
      <c r="B26" s="21" t="s">
        <v>28</v>
      </c>
      <c r="C26" s="16">
        <v>1</v>
      </c>
      <c r="D26" s="16">
        <v>1</v>
      </c>
      <c r="E26" s="16"/>
      <c r="F26" s="132"/>
      <c r="G26" s="132"/>
      <c r="H26" s="16"/>
      <c r="I26" s="16">
        <v>16</v>
      </c>
      <c r="J26" s="22">
        <v>8</v>
      </c>
      <c r="K26" s="22">
        <v>4</v>
      </c>
      <c r="L26" s="22">
        <v>4</v>
      </c>
      <c r="M26" s="22">
        <v>0</v>
      </c>
      <c r="N26" s="22">
        <v>0</v>
      </c>
      <c r="O26" s="22">
        <v>0</v>
      </c>
      <c r="P26" s="122"/>
    </row>
    <row r="27" spans="1:16" ht="12.75">
      <c r="A27" s="5"/>
      <c r="B27" s="113" t="s">
        <v>20</v>
      </c>
      <c r="C27" s="86"/>
      <c r="D27" s="86"/>
      <c r="E27" s="81"/>
      <c r="F27" s="86"/>
      <c r="G27" s="81"/>
      <c r="H27" s="81"/>
      <c r="I27" s="81"/>
      <c r="J27" s="87"/>
      <c r="K27" s="87"/>
      <c r="L27" s="87"/>
      <c r="M27" s="87"/>
      <c r="N27" s="87"/>
      <c r="O27" s="87"/>
      <c r="P27" s="5"/>
    </row>
    <row r="28" spans="1:16" s="35" customFormat="1" ht="12.75">
      <c r="A28" s="89">
        <v>15</v>
      </c>
      <c r="B28" s="88" t="s">
        <v>58</v>
      </c>
      <c r="C28" s="45"/>
      <c r="D28" s="46">
        <v>1</v>
      </c>
      <c r="E28" s="46"/>
      <c r="F28" s="16">
        <f>G28+H28</f>
        <v>3</v>
      </c>
      <c r="G28" s="46">
        <v>3</v>
      </c>
      <c r="H28" s="46"/>
      <c r="I28" s="46">
        <v>8</v>
      </c>
      <c r="J28" s="46">
        <v>8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115" t="s">
        <v>111</v>
      </c>
    </row>
    <row r="29" spans="1:16" ht="24">
      <c r="A29" s="80">
        <v>1</v>
      </c>
      <c r="B29" s="88" t="s">
        <v>97</v>
      </c>
      <c r="C29" s="47"/>
      <c r="D29" s="48">
        <v>1</v>
      </c>
      <c r="E29" s="48"/>
      <c r="F29" s="16">
        <f>G29+H29</f>
        <v>2</v>
      </c>
      <c r="G29" s="48">
        <v>2</v>
      </c>
      <c r="H29" s="48"/>
      <c r="I29" s="48">
        <v>8</v>
      </c>
      <c r="J29" s="48">
        <v>8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119" t="s">
        <v>111</v>
      </c>
    </row>
    <row r="30" spans="1:16" ht="12.75">
      <c r="A30" s="80">
        <v>17</v>
      </c>
      <c r="B30" s="85" t="s">
        <v>98</v>
      </c>
      <c r="C30" s="48"/>
      <c r="D30" s="48">
        <v>2</v>
      </c>
      <c r="E30" s="48"/>
      <c r="F30" s="16">
        <f>G30+H30</f>
        <v>3</v>
      </c>
      <c r="G30" s="48"/>
      <c r="H30" s="48">
        <v>3</v>
      </c>
      <c r="I30" s="48">
        <v>18</v>
      </c>
      <c r="J30" s="48">
        <v>0</v>
      </c>
      <c r="K30" s="48">
        <v>0</v>
      </c>
      <c r="L30" s="48">
        <v>0</v>
      </c>
      <c r="M30" s="48">
        <v>15</v>
      </c>
      <c r="N30" s="48">
        <v>0</v>
      </c>
      <c r="O30" s="48">
        <v>3</v>
      </c>
      <c r="P30" s="2" t="s">
        <v>115</v>
      </c>
    </row>
    <row r="31" spans="1:16" ht="24">
      <c r="A31" s="80">
        <v>18</v>
      </c>
      <c r="B31" s="88" t="s">
        <v>99</v>
      </c>
      <c r="C31" s="48"/>
      <c r="D31" s="48">
        <v>2</v>
      </c>
      <c r="E31" s="48"/>
      <c r="F31" s="48">
        <f>G31+H31</f>
        <v>2</v>
      </c>
      <c r="G31" s="48"/>
      <c r="H31" s="48">
        <v>2</v>
      </c>
      <c r="I31" s="48">
        <v>8</v>
      </c>
      <c r="J31" s="48">
        <v>0</v>
      </c>
      <c r="K31" s="48">
        <v>0</v>
      </c>
      <c r="L31" s="48">
        <v>0</v>
      </c>
      <c r="M31" s="48">
        <v>8</v>
      </c>
      <c r="N31" s="48">
        <v>0</v>
      </c>
      <c r="O31" s="48">
        <v>0</v>
      </c>
      <c r="P31" s="119" t="s">
        <v>115</v>
      </c>
    </row>
    <row r="32" spans="1:16" ht="12.75">
      <c r="A32" s="61"/>
      <c r="B32" s="83" t="s">
        <v>54</v>
      </c>
      <c r="C32" s="84">
        <v>7</v>
      </c>
      <c r="D32" s="84"/>
      <c r="E32" s="83"/>
      <c r="F32" s="84">
        <f>SUM(F12:F31)</f>
        <v>60</v>
      </c>
      <c r="G32" s="84">
        <f>SUM(G12:G31)</f>
        <v>30</v>
      </c>
      <c r="H32" s="84">
        <f>SUM(H12:H31)</f>
        <v>30</v>
      </c>
      <c r="I32" s="84">
        <f aca="true" t="shared" si="1" ref="I32:O32">SUM(I12:I31)-I26</f>
        <v>344</v>
      </c>
      <c r="J32" s="84">
        <f t="shared" si="1"/>
        <v>80</v>
      </c>
      <c r="K32" s="84">
        <f t="shared" si="1"/>
        <v>62</v>
      </c>
      <c r="L32" s="84">
        <f t="shared" si="1"/>
        <v>22</v>
      </c>
      <c r="M32" s="84">
        <f t="shared" si="1"/>
        <v>113</v>
      </c>
      <c r="N32" s="84">
        <f t="shared" si="1"/>
        <v>54</v>
      </c>
      <c r="O32" s="84">
        <f t="shared" si="1"/>
        <v>13</v>
      </c>
      <c r="P32" s="10"/>
    </row>
    <row r="33" spans="1:16" ht="12.75">
      <c r="A33" s="62"/>
      <c r="B33" s="58" t="s">
        <v>55</v>
      </c>
      <c r="C33" s="59"/>
      <c r="D33" s="59"/>
      <c r="E33" s="59"/>
      <c r="F33" s="10"/>
      <c r="G33" s="10"/>
      <c r="H33" s="10"/>
      <c r="I33" s="125">
        <f>SUM(J32:L32)</f>
        <v>164</v>
      </c>
      <c r="J33" s="125"/>
      <c r="K33" s="125"/>
      <c r="L33" s="125">
        <f>SUM(M32:O32)</f>
        <v>180</v>
      </c>
      <c r="M33" s="125"/>
      <c r="N33" s="125"/>
      <c r="O33" s="4"/>
      <c r="P33" s="5"/>
    </row>
    <row r="34" spans="1:16" ht="12.75">
      <c r="A34" s="61"/>
      <c r="B34" s="10" t="s">
        <v>56</v>
      </c>
      <c r="C34" s="11">
        <v>7</v>
      </c>
      <c r="D34" s="11"/>
      <c r="E34" s="10"/>
      <c r="F34" s="11">
        <f>SUM(F12:F31)</f>
        <v>60</v>
      </c>
      <c r="G34" s="11">
        <f>SUM(G12:G31)</f>
        <v>30</v>
      </c>
      <c r="H34" s="11">
        <f>SUM(H12:H31)</f>
        <v>30</v>
      </c>
      <c r="I34" s="11">
        <f aca="true" t="shared" si="2" ref="I34:O34">SUM(I12:I31)-I25</f>
        <v>344</v>
      </c>
      <c r="J34" s="11">
        <f t="shared" si="2"/>
        <v>80</v>
      </c>
      <c r="K34" s="11">
        <f t="shared" si="2"/>
        <v>58</v>
      </c>
      <c r="L34" s="11">
        <f t="shared" si="2"/>
        <v>26</v>
      </c>
      <c r="M34" s="11">
        <f t="shared" si="2"/>
        <v>113</v>
      </c>
      <c r="N34" s="11">
        <f t="shared" si="2"/>
        <v>54</v>
      </c>
      <c r="O34" s="11">
        <f t="shared" si="2"/>
        <v>13</v>
      </c>
      <c r="P34" s="10"/>
    </row>
    <row r="35" spans="1:16" ht="12.75">
      <c r="A35" s="5"/>
      <c r="B35" s="58" t="s">
        <v>57</v>
      </c>
      <c r="C35" s="59"/>
      <c r="D35" s="59"/>
      <c r="E35" s="59"/>
      <c r="F35" s="10"/>
      <c r="G35" s="10"/>
      <c r="H35" s="10"/>
      <c r="I35" s="125">
        <f>SUM(J34:L34)</f>
        <v>164</v>
      </c>
      <c r="J35" s="125"/>
      <c r="K35" s="125"/>
      <c r="L35" s="125">
        <f>SUM(M34:O34)</f>
        <v>180</v>
      </c>
      <c r="M35" s="125"/>
      <c r="N35" s="125"/>
      <c r="O35" s="4"/>
      <c r="P35" s="5"/>
    </row>
    <row r="36" spans="1:16" ht="12.75">
      <c r="A36" s="8"/>
      <c r="B36" s="17"/>
      <c r="C36" s="70"/>
      <c r="D36" s="70"/>
      <c r="E36" s="70"/>
      <c r="F36" s="13"/>
      <c r="G36" s="13"/>
      <c r="H36" s="13"/>
      <c r="I36" s="27"/>
      <c r="J36" s="27"/>
      <c r="K36" s="27"/>
      <c r="L36" s="27"/>
      <c r="M36" s="27"/>
      <c r="N36" s="27"/>
      <c r="O36" s="9"/>
      <c r="P36" s="8"/>
    </row>
    <row r="37" spans="1:16" ht="12.75">
      <c r="A37" s="3"/>
      <c r="B37" s="63" t="s">
        <v>79</v>
      </c>
      <c r="C37" s="60"/>
      <c r="D37" s="60"/>
      <c r="E37" s="60"/>
      <c r="F37" s="64">
        <f>SUM(F12:F26)</f>
        <v>50</v>
      </c>
      <c r="G37" s="64">
        <f>SUM(G12:G26)</f>
        <v>25</v>
      </c>
      <c r="H37" s="64">
        <f>SUM(H12:H26)</f>
        <v>25</v>
      </c>
      <c r="I37" s="27"/>
      <c r="J37" s="27"/>
      <c r="K37" s="27"/>
      <c r="L37" s="27"/>
      <c r="M37" s="27"/>
      <c r="N37" s="27"/>
      <c r="O37" s="9"/>
      <c r="P37" s="8"/>
    </row>
    <row r="38" spans="1:16" ht="12.75">
      <c r="A38" s="3"/>
      <c r="B38" s="63" t="s">
        <v>80</v>
      </c>
      <c r="C38" s="60"/>
      <c r="D38" s="60"/>
      <c r="E38" s="60"/>
      <c r="F38" s="64">
        <f>SUM(F28:F31)</f>
        <v>10</v>
      </c>
      <c r="G38" s="64">
        <f>SUM(G28:G31)</f>
        <v>5</v>
      </c>
      <c r="H38" s="64">
        <f>SUM(H28:H31)</f>
        <v>5</v>
      </c>
      <c r="I38" s="36"/>
      <c r="J38" s="36"/>
      <c r="K38" s="27"/>
      <c r="L38" s="3"/>
      <c r="M38" s="3"/>
      <c r="N38" s="3"/>
      <c r="O38" s="9"/>
      <c r="P38" s="8"/>
    </row>
    <row r="39" spans="1:16" ht="12.75">
      <c r="A39" s="3"/>
      <c r="B39" s="144"/>
      <c r="C39" s="146"/>
      <c r="D39" s="146"/>
      <c r="E39" s="146"/>
      <c r="F39" s="3"/>
      <c r="G39" s="3"/>
      <c r="H39" s="3"/>
      <c r="I39" s="37"/>
      <c r="J39" s="37"/>
      <c r="K39" s="28"/>
      <c r="L39" s="27"/>
      <c r="M39" s="27"/>
      <c r="N39" s="27"/>
      <c r="O39" s="9"/>
      <c r="P39" s="8"/>
    </row>
    <row r="40" spans="2:5" ht="12.75">
      <c r="B40" s="144"/>
      <c r="C40" s="145"/>
      <c r="D40" s="145"/>
      <c r="E40" s="145"/>
    </row>
    <row r="41" spans="1:16" ht="12.75">
      <c r="A41" s="23"/>
      <c r="B41" s="107" t="s">
        <v>87</v>
      </c>
      <c r="C41" s="106"/>
      <c r="D41" s="106"/>
      <c r="E41" s="106"/>
      <c r="F41" s="106">
        <f>SUM(F12:F15)</f>
        <v>24</v>
      </c>
      <c r="G41" s="106">
        <f aca="true" t="shared" si="3" ref="G41:O41">SUM(G12:G15)</f>
        <v>5</v>
      </c>
      <c r="H41" s="106">
        <f t="shared" si="3"/>
        <v>19</v>
      </c>
      <c r="I41" s="106">
        <f t="shared" si="3"/>
        <v>135</v>
      </c>
      <c r="J41" s="106">
        <f t="shared" si="3"/>
        <v>15</v>
      </c>
      <c r="K41" s="106">
        <f t="shared" si="3"/>
        <v>15</v>
      </c>
      <c r="L41" s="106">
        <f t="shared" si="3"/>
        <v>0</v>
      </c>
      <c r="M41" s="106">
        <f t="shared" si="3"/>
        <v>70</v>
      </c>
      <c r="N41" s="106">
        <f t="shared" si="3"/>
        <v>25</v>
      </c>
      <c r="O41" s="106">
        <f t="shared" si="3"/>
        <v>10</v>
      </c>
      <c r="P41" s="19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spans="2:15" ht="12.75">
      <c r="B48" s="14" t="s">
        <v>123</v>
      </c>
      <c r="D48" s="14"/>
      <c r="E48" s="19" t="s">
        <v>11</v>
      </c>
      <c r="F48" s="19" t="s">
        <v>0</v>
      </c>
      <c r="G48" s="19"/>
      <c r="H48" s="19"/>
      <c r="I48" s="19"/>
      <c r="J48" s="14"/>
      <c r="K48" s="14"/>
      <c r="L48" s="14"/>
      <c r="M48" s="14"/>
      <c r="N48" s="14"/>
      <c r="O48" s="14"/>
    </row>
    <row r="49" spans="2:15" ht="12.75">
      <c r="B49" t="s">
        <v>93</v>
      </c>
      <c r="D49" s="15"/>
      <c r="E49" s="31">
        <f>I49/I52</f>
        <v>0.5</v>
      </c>
      <c r="F49" s="19" t="s">
        <v>12</v>
      </c>
      <c r="G49" s="19"/>
      <c r="H49" s="19"/>
      <c r="I49" s="19">
        <f>J73+M73</f>
        <v>98</v>
      </c>
      <c r="J49" s="14"/>
      <c r="K49" s="14"/>
      <c r="L49" s="14"/>
      <c r="M49" s="14"/>
      <c r="N49" s="14"/>
      <c r="O49" s="14"/>
    </row>
    <row r="50" spans="2:15" ht="12.75">
      <c r="B50" t="s">
        <v>24</v>
      </c>
      <c r="D50" s="15"/>
      <c r="E50" s="31">
        <f>I50/I52</f>
        <v>0.46938775510204084</v>
      </c>
      <c r="F50" s="19" t="s">
        <v>13</v>
      </c>
      <c r="G50" s="19"/>
      <c r="H50" s="19"/>
      <c r="I50" s="19">
        <f>K73+N73</f>
        <v>92</v>
      </c>
      <c r="J50" s="14"/>
      <c r="K50" s="14"/>
      <c r="L50" s="14"/>
      <c r="M50" s="14"/>
      <c r="N50" s="14"/>
      <c r="O50" s="14"/>
    </row>
    <row r="51" spans="2:15" ht="12.75">
      <c r="B51" t="s">
        <v>31</v>
      </c>
      <c r="D51" s="15"/>
      <c r="E51" s="31">
        <f>I51/I52</f>
        <v>0.030612244897959183</v>
      </c>
      <c r="F51" s="19" t="s">
        <v>14</v>
      </c>
      <c r="G51" s="19"/>
      <c r="H51" s="19"/>
      <c r="I51" s="19">
        <f>L73+O73</f>
        <v>6</v>
      </c>
      <c r="J51" s="14"/>
      <c r="K51" s="14"/>
      <c r="L51" s="14"/>
      <c r="M51" s="14"/>
      <c r="N51" s="14"/>
      <c r="O51" s="14"/>
    </row>
    <row r="52" spans="2:15" ht="12.75">
      <c r="B52" t="s">
        <v>47</v>
      </c>
      <c r="D52" s="14"/>
      <c r="E52" s="31">
        <f>SUM(E49:E51)</f>
        <v>1</v>
      </c>
      <c r="F52" s="19" t="s">
        <v>1</v>
      </c>
      <c r="G52" s="19"/>
      <c r="H52" s="19"/>
      <c r="I52" s="19">
        <f>SUM(I49:I51)</f>
        <v>196</v>
      </c>
      <c r="J52" s="14"/>
      <c r="K52" s="14"/>
      <c r="L52" s="14"/>
      <c r="M52" s="14"/>
      <c r="N52" s="14"/>
      <c r="O52" s="14"/>
    </row>
    <row r="53" ht="12.75">
      <c r="B53" t="s">
        <v>100</v>
      </c>
    </row>
    <row r="54" spans="1:16" ht="12.75">
      <c r="A54" s="136" t="s">
        <v>10</v>
      </c>
      <c r="B54" s="137" t="s">
        <v>2</v>
      </c>
      <c r="C54" s="140" t="s">
        <v>71</v>
      </c>
      <c r="D54" s="140"/>
      <c r="E54" s="140"/>
      <c r="F54" s="126" t="s">
        <v>3</v>
      </c>
      <c r="G54" s="127"/>
      <c r="H54" s="128"/>
      <c r="I54" s="148" t="s">
        <v>4</v>
      </c>
      <c r="J54" s="149"/>
      <c r="K54" s="149"/>
      <c r="L54" s="149"/>
      <c r="M54" s="149"/>
      <c r="N54" s="149"/>
      <c r="O54" s="150"/>
      <c r="P54" s="133" t="s">
        <v>124</v>
      </c>
    </row>
    <row r="55" spans="1:16" ht="12.75">
      <c r="A55" s="136"/>
      <c r="B55" s="138"/>
      <c r="C55" s="129" t="s">
        <v>5</v>
      </c>
      <c r="D55" s="123" t="s">
        <v>72</v>
      </c>
      <c r="E55" s="123" t="s">
        <v>73</v>
      </c>
      <c r="F55" s="129" t="s">
        <v>19</v>
      </c>
      <c r="G55" s="129" t="s">
        <v>77</v>
      </c>
      <c r="H55" s="129" t="s">
        <v>78</v>
      </c>
      <c r="I55" s="123" t="s">
        <v>76</v>
      </c>
      <c r="J55" s="141" t="s">
        <v>77</v>
      </c>
      <c r="K55" s="142"/>
      <c r="L55" s="143"/>
      <c r="M55" s="141" t="s">
        <v>78</v>
      </c>
      <c r="N55" s="142"/>
      <c r="O55" s="143"/>
      <c r="P55" s="134"/>
    </row>
    <row r="56" spans="1:16" ht="12.75">
      <c r="A56" s="136"/>
      <c r="B56" s="139"/>
      <c r="C56" s="130"/>
      <c r="D56" s="124"/>
      <c r="E56" s="124"/>
      <c r="F56" s="130"/>
      <c r="G56" s="130"/>
      <c r="H56" s="130"/>
      <c r="I56" s="124"/>
      <c r="J56" s="2" t="s">
        <v>6</v>
      </c>
      <c r="K56" s="4" t="s">
        <v>7</v>
      </c>
      <c r="L56" s="4" t="s">
        <v>8</v>
      </c>
      <c r="M56" s="4" t="s">
        <v>6</v>
      </c>
      <c r="N56" s="4" t="s">
        <v>7</v>
      </c>
      <c r="O56" s="4" t="s">
        <v>8</v>
      </c>
      <c r="P56" s="135"/>
    </row>
    <row r="57" spans="1:16" ht="12.75">
      <c r="A57" s="103">
        <v>1</v>
      </c>
      <c r="B57" s="104" t="s">
        <v>42</v>
      </c>
      <c r="C57" s="102">
        <v>4</v>
      </c>
      <c r="D57" s="102">
        <v>4</v>
      </c>
      <c r="E57" s="102"/>
      <c r="F57" s="103">
        <f>G57+H57</f>
        <v>5</v>
      </c>
      <c r="G57" s="102"/>
      <c r="H57" s="102">
        <v>5</v>
      </c>
      <c r="I57" s="102">
        <v>30</v>
      </c>
      <c r="J57" s="103">
        <v>0</v>
      </c>
      <c r="K57" s="103">
        <v>0</v>
      </c>
      <c r="L57" s="103">
        <v>0</v>
      </c>
      <c r="M57" s="103">
        <v>15</v>
      </c>
      <c r="N57" s="103">
        <v>15</v>
      </c>
      <c r="O57" s="103">
        <v>0</v>
      </c>
      <c r="P57" s="103" t="s">
        <v>113</v>
      </c>
    </row>
    <row r="58" spans="1:16" ht="12.75">
      <c r="A58" s="16">
        <v>2</v>
      </c>
      <c r="B58" s="109" t="s">
        <v>30</v>
      </c>
      <c r="C58" s="24">
        <v>3</v>
      </c>
      <c r="D58" s="24">
        <v>3</v>
      </c>
      <c r="E58" s="24"/>
      <c r="F58" s="24">
        <f aca="true" t="shared" si="4" ref="F58:F66">G58+H58</f>
        <v>6</v>
      </c>
      <c r="G58" s="24">
        <v>6</v>
      </c>
      <c r="H58" s="24"/>
      <c r="I58" s="24">
        <v>29</v>
      </c>
      <c r="J58" s="16">
        <v>19</v>
      </c>
      <c r="K58" s="16">
        <v>10</v>
      </c>
      <c r="L58" s="16">
        <v>0</v>
      </c>
      <c r="M58" s="16">
        <v>0</v>
      </c>
      <c r="N58" s="16">
        <v>0</v>
      </c>
      <c r="O58" s="16">
        <v>0</v>
      </c>
      <c r="P58" s="16" t="s">
        <v>115</v>
      </c>
    </row>
    <row r="59" spans="1:16" ht="12.75">
      <c r="A59" s="16">
        <v>3</v>
      </c>
      <c r="B59" s="110" t="s">
        <v>44</v>
      </c>
      <c r="C59" s="24">
        <v>4</v>
      </c>
      <c r="D59" s="24"/>
      <c r="E59" s="24"/>
      <c r="F59" s="24">
        <f t="shared" si="4"/>
        <v>3</v>
      </c>
      <c r="G59" s="24"/>
      <c r="H59" s="24">
        <v>3</v>
      </c>
      <c r="I59" s="24">
        <v>19</v>
      </c>
      <c r="J59" s="16">
        <v>0</v>
      </c>
      <c r="K59" s="16">
        <v>0</v>
      </c>
      <c r="L59" s="16">
        <v>0</v>
      </c>
      <c r="M59" s="16">
        <v>19</v>
      </c>
      <c r="N59" s="16">
        <v>0</v>
      </c>
      <c r="O59" s="16">
        <v>0</v>
      </c>
      <c r="P59" s="16" t="s">
        <v>118</v>
      </c>
    </row>
    <row r="60" spans="1:16" ht="12.75">
      <c r="A60" s="16">
        <v>4</v>
      </c>
      <c r="B60" s="110" t="s">
        <v>43</v>
      </c>
      <c r="C60" s="24"/>
      <c r="D60" s="24">
        <v>4</v>
      </c>
      <c r="E60" s="24"/>
      <c r="F60" s="24">
        <f t="shared" si="4"/>
        <v>3</v>
      </c>
      <c r="G60" s="24"/>
      <c r="H60" s="24">
        <v>3</v>
      </c>
      <c r="I60" s="24">
        <v>10</v>
      </c>
      <c r="J60" s="16">
        <v>0</v>
      </c>
      <c r="K60" s="16">
        <v>0</v>
      </c>
      <c r="L60" s="16">
        <v>0</v>
      </c>
      <c r="M60" s="16">
        <v>0</v>
      </c>
      <c r="N60" s="16">
        <v>10</v>
      </c>
      <c r="O60" s="16">
        <v>0</v>
      </c>
      <c r="P60" s="16" t="s">
        <v>113</v>
      </c>
    </row>
    <row r="61" spans="1:16" ht="12.75">
      <c r="A61" s="16">
        <v>5</v>
      </c>
      <c r="B61" s="1" t="s">
        <v>132</v>
      </c>
      <c r="C61" s="24"/>
      <c r="D61" s="24"/>
      <c r="E61" s="24">
        <v>3</v>
      </c>
      <c r="F61" s="24">
        <f t="shared" si="4"/>
        <v>8</v>
      </c>
      <c r="G61" s="24">
        <v>8</v>
      </c>
      <c r="H61" s="24"/>
      <c r="I61" s="24">
        <v>15</v>
      </c>
      <c r="J61" s="16">
        <v>0</v>
      </c>
      <c r="K61" s="16">
        <v>15</v>
      </c>
      <c r="L61" s="16">
        <v>0</v>
      </c>
      <c r="M61" s="16">
        <v>0</v>
      </c>
      <c r="N61" s="16">
        <v>0</v>
      </c>
      <c r="O61" s="16">
        <v>0</v>
      </c>
      <c r="P61" s="16" t="s">
        <v>116</v>
      </c>
    </row>
    <row r="62" spans="1:16" ht="12.75">
      <c r="A62" s="16">
        <v>6</v>
      </c>
      <c r="B62" s="1" t="s">
        <v>133</v>
      </c>
      <c r="C62" s="24"/>
      <c r="D62" s="24"/>
      <c r="E62" s="24">
        <v>4</v>
      </c>
      <c r="F62" s="24">
        <f>G62+H62</f>
        <v>12</v>
      </c>
      <c r="G62" s="24"/>
      <c r="H62" s="24">
        <v>12</v>
      </c>
      <c r="I62" s="24">
        <v>15</v>
      </c>
      <c r="J62" s="16">
        <v>0</v>
      </c>
      <c r="K62" s="16">
        <v>0</v>
      </c>
      <c r="L62" s="16">
        <v>0</v>
      </c>
      <c r="M62" s="16">
        <v>0</v>
      </c>
      <c r="N62" s="16">
        <v>15</v>
      </c>
      <c r="O62" s="16">
        <v>0</v>
      </c>
      <c r="P62" s="16" t="s">
        <v>116</v>
      </c>
    </row>
    <row r="63" spans="1:16" ht="12.75">
      <c r="A63" s="16">
        <v>7</v>
      </c>
      <c r="B63" s="110" t="s">
        <v>32</v>
      </c>
      <c r="C63" s="24"/>
      <c r="D63" s="24">
        <v>3</v>
      </c>
      <c r="E63" s="24"/>
      <c r="F63" s="24">
        <f t="shared" si="4"/>
        <v>3</v>
      </c>
      <c r="G63" s="24">
        <v>3</v>
      </c>
      <c r="H63" s="24"/>
      <c r="I63" s="24">
        <v>9</v>
      </c>
      <c r="J63" s="16">
        <v>3</v>
      </c>
      <c r="K63" s="16">
        <v>6</v>
      </c>
      <c r="L63" s="16">
        <v>0</v>
      </c>
      <c r="M63" s="16">
        <v>0</v>
      </c>
      <c r="N63" s="16">
        <v>0</v>
      </c>
      <c r="O63" s="16">
        <v>0</v>
      </c>
      <c r="P63" s="16" t="s">
        <v>119</v>
      </c>
    </row>
    <row r="64" spans="1:16" ht="12.75">
      <c r="A64" s="16">
        <v>8</v>
      </c>
      <c r="B64" s="21" t="s">
        <v>33</v>
      </c>
      <c r="C64" s="24"/>
      <c r="D64" s="24">
        <v>3</v>
      </c>
      <c r="E64" s="24"/>
      <c r="F64" s="24">
        <f t="shared" si="4"/>
        <v>2</v>
      </c>
      <c r="G64" s="24">
        <v>2</v>
      </c>
      <c r="H64" s="24"/>
      <c r="I64" s="24">
        <v>7</v>
      </c>
      <c r="J64" s="16">
        <v>0</v>
      </c>
      <c r="K64" s="16">
        <v>7</v>
      </c>
      <c r="L64" s="16">
        <v>0</v>
      </c>
      <c r="M64" s="16">
        <v>0</v>
      </c>
      <c r="N64" s="16">
        <v>0</v>
      </c>
      <c r="O64" s="16">
        <v>0</v>
      </c>
      <c r="P64" s="4" t="s">
        <v>118</v>
      </c>
    </row>
    <row r="65" spans="1:16" ht="12.75">
      <c r="A65" s="16">
        <v>9</v>
      </c>
      <c r="B65" s="110" t="s">
        <v>34</v>
      </c>
      <c r="C65" s="24"/>
      <c r="D65" s="24">
        <v>3</v>
      </c>
      <c r="E65" s="24"/>
      <c r="F65" s="24">
        <f t="shared" si="4"/>
        <v>4</v>
      </c>
      <c r="G65" s="24">
        <v>4</v>
      </c>
      <c r="H65" s="24"/>
      <c r="I65" s="24">
        <v>8</v>
      </c>
      <c r="J65" s="16">
        <v>2</v>
      </c>
      <c r="K65" s="16">
        <v>0</v>
      </c>
      <c r="L65" s="16">
        <v>6</v>
      </c>
      <c r="M65" s="16">
        <v>0</v>
      </c>
      <c r="N65" s="16">
        <v>0</v>
      </c>
      <c r="O65" s="16">
        <v>0</v>
      </c>
      <c r="P65" s="16" t="s">
        <v>117</v>
      </c>
    </row>
    <row r="66" spans="1:16" ht="12.75">
      <c r="A66" s="16">
        <v>10</v>
      </c>
      <c r="B66" s="110" t="s">
        <v>16</v>
      </c>
      <c r="C66" s="24"/>
      <c r="D66" s="24" t="s">
        <v>48</v>
      </c>
      <c r="E66" s="24"/>
      <c r="F66" s="24">
        <f t="shared" si="4"/>
        <v>2</v>
      </c>
      <c r="G66" s="24">
        <v>1</v>
      </c>
      <c r="H66" s="24">
        <v>1</v>
      </c>
      <c r="I66" s="24">
        <v>16</v>
      </c>
      <c r="J66" s="16">
        <v>8</v>
      </c>
      <c r="K66" s="16">
        <v>0</v>
      </c>
      <c r="L66" s="16">
        <v>0</v>
      </c>
      <c r="M66" s="16">
        <v>8</v>
      </c>
      <c r="N66" s="16">
        <v>0</v>
      </c>
      <c r="O66" s="16">
        <v>0</v>
      </c>
      <c r="P66" s="16" t="s">
        <v>116</v>
      </c>
    </row>
    <row r="67" spans="1:16" ht="12.75">
      <c r="A67" s="21"/>
      <c r="B67" s="1"/>
      <c r="C67" s="24"/>
      <c r="D67" s="6"/>
      <c r="E67" s="24"/>
      <c r="F67" s="24"/>
      <c r="G67" s="24"/>
      <c r="H67" s="24"/>
      <c r="I67" s="24"/>
      <c r="J67" s="16"/>
      <c r="K67" s="16"/>
      <c r="L67" s="16"/>
      <c r="M67" s="16"/>
      <c r="N67" s="16"/>
      <c r="O67" s="16"/>
      <c r="P67" s="16"/>
    </row>
    <row r="68" spans="1:16" ht="12.75">
      <c r="A68" s="5"/>
      <c r="B68" s="113" t="s">
        <v>20</v>
      </c>
      <c r="C68" s="81"/>
      <c r="D68" s="81"/>
      <c r="E68" s="81"/>
      <c r="F68" s="82"/>
      <c r="G68" s="81"/>
      <c r="H68" s="81"/>
      <c r="I68" s="81"/>
      <c r="J68" s="81"/>
      <c r="K68" s="81"/>
      <c r="L68" s="81"/>
      <c r="M68" s="81"/>
      <c r="N68" s="81"/>
      <c r="O68" s="81"/>
      <c r="P68" s="16"/>
    </row>
    <row r="69" spans="1:16" ht="12.75">
      <c r="A69" s="62">
        <v>11</v>
      </c>
      <c r="B69" s="85" t="s">
        <v>94</v>
      </c>
      <c r="C69" s="16"/>
      <c r="D69" s="16">
        <v>3</v>
      </c>
      <c r="E69" s="16"/>
      <c r="F69" s="16">
        <v>3</v>
      </c>
      <c r="G69" s="16">
        <v>3</v>
      </c>
      <c r="H69" s="16"/>
      <c r="I69" s="16">
        <v>8</v>
      </c>
      <c r="J69" s="16">
        <v>8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 t="s">
        <v>115</v>
      </c>
    </row>
    <row r="70" spans="1:16" ht="12.75">
      <c r="A70" s="62">
        <v>12</v>
      </c>
      <c r="B70" s="85" t="s">
        <v>59</v>
      </c>
      <c r="C70" s="16"/>
      <c r="D70" s="16">
        <v>3</v>
      </c>
      <c r="E70" s="16"/>
      <c r="F70" s="16">
        <v>2</v>
      </c>
      <c r="G70" s="16">
        <v>2</v>
      </c>
      <c r="H70" s="16"/>
      <c r="I70" s="16">
        <v>14</v>
      </c>
      <c r="J70" s="16">
        <v>0</v>
      </c>
      <c r="K70" s="16">
        <v>14</v>
      </c>
      <c r="L70" s="16">
        <v>0</v>
      </c>
      <c r="M70" s="16">
        <v>0</v>
      </c>
      <c r="N70" s="16">
        <v>0</v>
      </c>
      <c r="O70" s="16">
        <v>0</v>
      </c>
      <c r="P70" s="16" t="s">
        <v>115</v>
      </c>
    </row>
    <row r="71" spans="1:16" ht="12.75">
      <c r="A71" s="62">
        <v>13</v>
      </c>
      <c r="B71" s="85" t="s">
        <v>95</v>
      </c>
      <c r="C71" s="16"/>
      <c r="D71" s="16">
        <v>3</v>
      </c>
      <c r="E71" s="16"/>
      <c r="F71" s="16">
        <v>1</v>
      </c>
      <c r="G71" s="16">
        <v>1</v>
      </c>
      <c r="H71" s="16"/>
      <c r="I71" s="16">
        <v>8</v>
      </c>
      <c r="J71" s="16">
        <v>8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 t="s">
        <v>112</v>
      </c>
    </row>
    <row r="72" spans="1:16" ht="12.75">
      <c r="A72" s="62">
        <v>14</v>
      </c>
      <c r="B72" s="85" t="s">
        <v>96</v>
      </c>
      <c r="C72" s="16"/>
      <c r="D72" s="16">
        <v>4</v>
      </c>
      <c r="E72" s="16"/>
      <c r="F72" s="16">
        <v>6</v>
      </c>
      <c r="G72" s="16"/>
      <c r="H72" s="16">
        <v>6</v>
      </c>
      <c r="I72" s="16">
        <v>8</v>
      </c>
      <c r="J72" s="16">
        <v>0</v>
      </c>
      <c r="K72" s="16">
        <v>0</v>
      </c>
      <c r="L72" s="16">
        <v>0</v>
      </c>
      <c r="M72" s="16">
        <v>8</v>
      </c>
      <c r="N72" s="16">
        <v>0</v>
      </c>
      <c r="O72" s="16">
        <v>0</v>
      </c>
      <c r="P72" s="46" t="s">
        <v>115</v>
      </c>
    </row>
    <row r="73" spans="1:16" ht="12.75">
      <c r="A73" s="10"/>
      <c r="B73" s="83" t="s">
        <v>9</v>
      </c>
      <c r="C73" s="84">
        <f>COUNT(C57:C72)</f>
        <v>3</v>
      </c>
      <c r="D73" s="83"/>
      <c r="E73" s="83"/>
      <c r="F73" s="84">
        <f aca="true" t="shared" si="5" ref="F73:O73">SUM(F57:F72)</f>
        <v>60</v>
      </c>
      <c r="G73" s="84">
        <f t="shared" si="5"/>
        <v>30</v>
      </c>
      <c r="H73" s="84">
        <f t="shared" si="5"/>
        <v>30</v>
      </c>
      <c r="I73" s="84">
        <f t="shared" si="5"/>
        <v>196</v>
      </c>
      <c r="J73" s="84">
        <f t="shared" si="5"/>
        <v>48</v>
      </c>
      <c r="K73" s="84">
        <f t="shared" si="5"/>
        <v>52</v>
      </c>
      <c r="L73" s="84">
        <f t="shared" si="5"/>
        <v>6</v>
      </c>
      <c r="M73" s="84">
        <f t="shared" si="5"/>
        <v>50</v>
      </c>
      <c r="N73" s="84">
        <f t="shared" si="5"/>
        <v>40</v>
      </c>
      <c r="O73" s="84">
        <f t="shared" si="5"/>
        <v>0</v>
      </c>
      <c r="P73" s="4"/>
    </row>
    <row r="74" spans="1:16" ht="12.75">
      <c r="A74" s="14"/>
      <c r="B74" s="14" t="s">
        <v>18</v>
      </c>
      <c r="C74" s="14"/>
      <c r="D74" s="14"/>
      <c r="E74" s="14"/>
      <c r="F74" s="14"/>
      <c r="G74" s="14"/>
      <c r="H74" s="14"/>
      <c r="I74" s="14"/>
      <c r="J74" s="147">
        <f>SUM(J73:L73)</f>
        <v>106</v>
      </c>
      <c r="K74" s="147"/>
      <c r="L74" s="147"/>
      <c r="M74" s="147">
        <f>SUM(M73:O73)</f>
        <v>90</v>
      </c>
      <c r="N74" s="147"/>
      <c r="O74" s="147"/>
      <c r="P74" s="9"/>
    </row>
    <row r="75" spans="1:16" ht="12.75">
      <c r="A75" s="14"/>
      <c r="B75" t="s">
        <v>35</v>
      </c>
      <c r="C75" s="14"/>
      <c r="D75" s="14"/>
      <c r="E75" s="14"/>
      <c r="F75" s="14"/>
      <c r="G75" s="14"/>
      <c r="H75" s="14"/>
      <c r="I75" s="14"/>
      <c r="J75" s="26"/>
      <c r="K75" s="26"/>
      <c r="L75" s="26"/>
      <c r="M75" s="26"/>
      <c r="N75" s="26"/>
      <c r="O75" s="26"/>
      <c r="P75" s="13"/>
    </row>
    <row r="76" spans="1:16" ht="12.75">
      <c r="A76" s="14"/>
      <c r="C76" s="14"/>
      <c r="D76" s="14"/>
      <c r="E76" s="14"/>
      <c r="F76" s="14"/>
      <c r="G76" s="14"/>
      <c r="H76" s="14"/>
      <c r="I76" s="14"/>
      <c r="J76" s="26"/>
      <c r="K76" s="26"/>
      <c r="L76" s="26"/>
      <c r="M76" s="26"/>
      <c r="N76" s="26"/>
      <c r="O76" s="26"/>
      <c r="P76" s="13"/>
    </row>
    <row r="77" spans="1:16" ht="12.75">
      <c r="A77" s="14"/>
      <c r="B77" s="63" t="s">
        <v>79</v>
      </c>
      <c r="C77" s="60"/>
      <c r="D77" s="60"/>
      <c r="E77" s="60"/>
      <c r="F77" s="64">
        <f>SUM(F57:F66)</f>
        <v>48</v>
      </c>
      <c r="G77" s="64">
        <f>SUM(G57:G66)</f>
        <v>24</v>
      </c>
      <c r="H77" s="64">
        <f>SUM(H57:H66)</f>
        <v>24</v>
      </c>
      <c r="I77" s="36"/>
      <c r="J77" s="36"/>
      <c r="K77" s="26"/>
      <c r="L77" s="26"/>
      <c r="M77" s="26"/>
      <c r="N77" s="26"/>
      <c r="O77" s="26"/>
      <c r="P77" s="13"/>
    </row>
    <row r="78" spans="1:16" ht="12.75">
      <c r="A78" s="14"/>
      <c r="B78" s="63" t="s">
        <v>80</v>
      </c>
      <c r="C78" s="60"/>
      <c r="D78" s="60"/>
      <c r="E78" s="60"/>
      <c r="F78" s="64">
        <f>SUM(F69:F72)</f>
        <v>12</v>
      </c>
      <c r="G78" s="64">
        <f>SUM(G69:G72)</f>
        <v>6</v>
      </c>
      <c r="H78" s="64">
        <f>SUM(H69:H72)</f>
        <v>6</v>
      </c>
      <c r="I78" s="36"/>
      <c r="J78" s="36"/>
      <c r="K78" s="26"/>
      <c r="L78" s="26"/>
      <c r="M78" s="26"/>
      <c r="N78" s="26"/>
      <c r="O78" s="26"/>
      <c r="P78" s="13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26"/>
      <c r="K79" s="26"/>
      <c r="L79" s="26"/>
      <c r="M79" s="26"/>
      <c r="N79" s="26"/>
      <c r="O79" s="26"/>
      <c r="P79" s="13"/>
    </row>
    <row r="80" spans="1:16" ht="12.75">
      <c r="A80" s="14"/>
      <c r="B80" s="144"/>
      <c r="C80" s="145"/>
      <c r="D80" s="145"/>
      <c r="E80" s="145"/>
      <c r="P80" s="13"/>
    </row>
    <row r="81" spans="1:16" ht="12.75">
      <c r="A81" s="14"/>
      <c r="B81" s="107" t="s">
        <v>87</v>
      </c>
      <c r="C81" s="106"/>
      <c r="D81" s="106"/>
      <c r="E81" s="106"/>
      <c r="F81" s="106">
        <f>SUM(F57:F57)</f>
        <v>5</v>
      </c>
      <c r="G81" s="106">
        <f aca="true" t="shared" si="6" ref="G81:O81">SUM(G57:G57)</f>
        <v>0</v>
      </c>
      <c r="H81" s="106">
        <f t="shared" si="6"/>
        <v>5</v>
      </c>
      <c r="I81" s="106">
        <f t="shared" si="6"/>
        <v>30</v>
      </c>
      <c r="J81" s="106">
        <f t="shared" si="6"/>
        <v>0</v>
      </c>
      <c r="K81" s="106">
        <f t="shared" si="6"/>
        <v>0</v>
      </c>
      <c r="L81" s="106">
        <f t="shared" si="6"/>
        <v>0</v>
      </c>
      <c r="M81" s="106">
        <f t="shared" si="6"/>
        <v>15</v>
      </c>
      <c r="N81" s="106">
        <f t="shared" si="6"/>
        <v>15</v>
      </c>
      <c r="O81" s="106">
        <f t="shared" si="6"/>
        <v>0</v>
      </c>
      <c r="P81" s="19"/>
    </row>
    <row r="82" spans="1:16" ht="12.75">
      <c r="A82" s="1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3"/>
    </row>
    <row r="83" ht="12.75">
      <c r="B83" s="25"/>
    </row>
    <row r="84" ht="12.75">
      <c r="B84" s="25"/>
    </row>
    <row r="85" ht="12.75">
      <c r="B85" s="25"/>
    </row>
    <row r="86" spans="2:6" ht="12.75">
      <c r="B86" s="65" t="s">
        <v>70</v>
      </c>
      <c r="C86" s="12"/>
      <c r="D86" s="12"/>
      <c r="E86" s="12"/>
      <c r="F86" s="12">
        <f>F87+F88</f>
        <v>120</v>
      </c>
    </row>
    <row r="87" spans="2:6" ht="12.75">
      <c r="B87" s="57" t="s">
        <v>81</v>
      </c>
      <c r="C87" s="12"/>
      <c r="D87" s="12"/>
      <c r="E87" s="12"/>
      <c r="F87" s="12">
        <f>F37+F77</f>
        <v>98</v>
      </c>
    </row>
    <row r="88" spans="2:6" ht="12.75">
      <c r="B88" s="57" t="s">
        <v>82</v>
      </c>
      <c r="C88" s="12"/>
      <c r="D88" s="12"/>
      <c r="E88" s="12"/>
      <c r="F88" s="12">
        <f>F38+F78</f>
        <v>22</v>
      </c>
    </row>
    <row r="89" spans="2:6" ht="12.75">
      <c r="B89" s="57"/>
      <c r="C89" s="12"/>
      <c r="D89" s="12"/>
      <c r="E89" s="12"/>
      <c r="F89" s="12"/>
    </row>
    <row r="90" spans="2:6" ht="12.75">
      <c r="B90" s="57"/>
      <c r="C90" s="12"/>
      <c r="D90" s="12"/>
      <c r="E90" s="12"/>
      <c r="F90" s="12"/>
    </row>
    <row r="91" spans="2:6" ht="12.75">
      <c r="B91" s="57"/>
      <c r="C91" s="12"/>
      <c r="D91" s="64"/>
      <c r="E91" s="12"/>
      <c r="F91" s="12"/>
    </row>
    <row r="92" spans="4:6" ht="12.75">
      <c r="D92" s="43"/>
      <c r="E92" s="43"/>
      <c r="F92" s="43"/>
    </row>
    <row r="93" spans="4:6" ht="12.75">
      <c r="D93" s="43"/>
      <c r="E93" s="43"/>
      <c r="F93" s="43" t="s">
        <v>17</v>
      </c>
    </row>
    <row r="94" spans="2:16" s="23" customFormat="1" ht="12.75">
      <c r="B94" s="107" t="s">
        <v>87</v>
      </c>
      <c r="C94" s="106"/>
      <c r="D94" s="106"/>
      <c r="E94" s="106"/>
      <c r="F94" s="106">
        <f>+F41+F81</f>
        <v>29</v>
      </c>
      <c r="G94" s="106">
        <f aca="true" t="shared" si="7" ref="G94:O94">+G41+G81</f>
        <v>5</v>
      </c>
      <c r="H94" s="106">
        <f t="shared" si="7"/>
        <v>24</v>
      </c>
      <c r="I94" s="106">
        <f t="shared" si="7"/>
        <v>165</v>
      </c>
      <c r="J94" s="106">
        <f t="shared" si="7"/>
        <v>15</v>
      </c>
      <c r="K94" s="106">
        <f t="shared" si="7"/>
        <v>15</v>
      </c>
      <c r="L94" s="106">
        <f t="shared" si="7"/>
        <v>0</v>
      </c>
      <c r="M94" s="106">
        <f t="shared" si="7"/>
        <v>85</v>
      </c>
      <c r="N94" s="106">
        <f t="shared" si="7"/>
        <v>40</v>
      </c>
      <c r="O94" s="106">
        <f t="shared" si="7"/>
        <v>10</v>
      </c>
      <c r="P94" s="19"/>
    </row>
    <row r="95" s="20" customFormat="1" ht="12.75"/>
    <row r="96" spans="2:15" ht="12.75">
      <c r="B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4:15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9" spans="1:10" ht="25.5">
      <c r="A99" s="19"/>
      <c r="B99" s="44" t="s">
        <v>101</v>
      </c>
      <c r="C99" s="19"/>
      <c r="D99" s="19"/>
      <c r="E99" s="19"/>
      <c r="F99" s="19"/>
      <c r="G99" s="19"/>
      <c r="H99" s="19"/>
      <c r="I99" s="19"/>
      <c r="J99" s="19"/>
    </row>
    <row r="100" spans="1:10" ht="12.75">
      <c r="A100" s="19"/>
      <c r="B100" s="19"/>
      <c r="C100" s="40" t="s">
        <v>19</v>
      </c>
      <c r="D100" s="40" t="s">
        <v>15</v>
      </c>
      <c r="E100" s="40" t="s">
        <v>49</v>
      </c>
      <c r="F100" s="40" t="s">
        <v>15</v>
      </c>
      <c r="G100" s="40"/>
      <c r="H100" s="40"/>
      <c r="I100" s="40" t="s">
        <v>50</v>
      </c>
      <c r="J100" s="40" t="s">
        <v>15</v>
      </c>
    </row>
    <row r="101" spans="1:10" ht="12.75">
      <c r="A101" s="19"/>
      <c r="B101" s="40" t="s">
        <v>21</v>
      </c>
      <c r="C101" s="19">
        <f>+E101+I101</f>
        <v>291</v>
      </c>
      <c r="D101" s="41">
        <f>+C101/$C104</f>
        <v>0.5388888888888889</v>
      </c>
      <c r="E101" s="42">
        <f>SUM(J12:J26)+SUM(M12:M26)+SUM(J57:J66)+SUM(M57:M66)-J26-M26</f>
        <v>228</v>
      </c>
      <c r="F101" s="41">
        <f>+E101/$E104</f>
        <v>0.4956521739130435</v>
      </c>
      <c r="G101" s="41"/>
      <c r="H101" s="41"/>
      <c r="I101" s="42">
        <f>SUM(J28:J31)+SUM(M28:M31)+SUM(J69:J72)+SUM(M69:M72)</f>
        <v>63</v>
      </c>
      <c r="J101" s="41">
        <f>+I101/$I104</f>
        <v>0.7875</v>
      </c>
    </row>
    <row r="102" spans="1:10" ht="12.75">
      <c r="A102" s="19"/>
      <c r="B102" s="40" t="s">
        <v>22</v>
      </c>
      <c r="C102" s="19">
        <f>+E102+I102</f>
        <v>208</v>
      </c>
      <c r="D102" s="41">
        <f>+C102/$C104</f>
        <v>0.3851851851851852</v>
      </c>
      <c r="E102" s="42">
        <f>SUM(K12:K26)+SUM(N12:N26)+SUM(K57:K66)+SUM(N57:N66)-K26-N26</f>
        <v>194</v>
      </c>
      <c r="F102" s="41">
        <f>+E102/$E104</f>
        <v>0.4217391304347826</v>
      </c>
      <c r="G102" s="41"/>
      <c r="H102" s="41"/>
      <c r="I102" s="42">
        <f>SUM(K28:K31)+SUM(N28:N31)+SUM(K69:K72)+SUM(N69:N72)</f>
        <v>14</v>
      </c>
      <c r="J102" s="41">
        <f>+I102/$I104</f>
        <v>0.175</v>
      </c>
    </row>
    <row r="103" spans="1:10" ht="12.75">
      <c r="A103" s="19"/>
      <c r="B103" s="40" t="s">
        <v>23</v>
      </c>
      <c r="C103" s="19">
        <f>+E103+I103</f>
        <v>41</v>
      </c>
      <c r="D103" s="41">
        <f>+C103/$C104</f>
        <v>0.07592592592592592</v>
      </c>
      <c r="E103" s="42">
        <f>+SUM(L12:L26)+SUM(O12:O26)+SUM(L57:L66)+SUM(O57:O66)-L26-O26</f>
        <v>38</v>
      </c>
      <c r="F103" s="41">
        <f>+E103/$E104</f>
        <v>0.08260869565217391</v>
      </c>
      <c r="G103" s="41"/>
      <c r="H103" s="41"/>
      <c r="I103" s="42">
        <f>SUM(K28:L31)+SUM(O28:O31)+SUM(L69:L72)+SUM(O69:O72)</f>
        <v>3</v>
      </c>
      <c r="J103" s="41">
        <f>+I103/$I104</f>
        <v>0.0375</v>
      </c>
    </row>
    <row r="104" spans="1:10" ht="12.75">
      <c r="A104" s="19"/>
      <c r="B104" s="40" t="s">
        <v>19</v>
      </c>
      <c r="C104" s="19">
        <f>+E104+I104</f>
        <v>540</v>
      </c>
      <c r="D104" s="41">
        <f>+C104/$C104</f>
        <v>1</v>
      </c>
      <c r="E104" s="19">
        <f>SUM(E101:E103)</f>
        <v>460</v>
      </c>
      <c r="F104" s="41">
        <f>+E104/$E104</f>
        <v>1</v>
      </c>
      <c r="G104" s="41"/>
      <c r="H104" s="41"/>
      <c r="I104" s="19">
        <f>SUM(I101:I103)</f>
        <v>80</v>
      </c>
      <c r="J104" s="41">
        <f>+I104/$I104</f>
        <v>1</v>
      </c>
    </row>
    <row r="106" spans="1:10" ht="25.5">
      <c r="A106" s="19"/>
      <c r="B106" s="44" t="s">
        <v>102</v>
      </c>
      <c r="C106" s="19"/>
      <c r="D106" s="19"/>
      <c r="E106" s="19"/>
      <c r="F106" s="19"/>
      <c r="G106" s="19"/>
      <c r="H106" s="19"/>
      <c r="I106" s="19"/>
      <c r="J106" s="19"/>
    </row>
    <row r="107" spans="1:10" ht="12.75">
      <c r="A107" s="19"/>
      <c r="B107" s="19"/>
      <c r="C107" s="40" t="s">
        <v>19</v>
      </c>
      <c r="D107" s="40" t="s">
        <v>15</v>
      </c>
      <c r="E107" s="40" t="s">
        <v>49</v>
      </c>
      <c r="F107" s="40" t="s">
        <v>15</v>
      </c>
      <c r="G107" s="40"/>
      <c r="H107" s="40"/>
      <c r="I107" s="40" t="s">
        <v>50</v>
      </c>
      <c r="J107" s="40" t="s">
        <v>15</v>
      </c>
    </row>
    <row r="108" spans="1:10" ht="12.75">
      <c r="A108" s="19"/>
      <c r="B108" s="40" t="s">
        <v>21</v>
      </c>
      <c r="C108" s="19">
        <f>+E108+I108</f>
        <v>291</v>
      </c>
      <c r="D108" s="41">
        <f>+C108/$C111</f>
        <v>0.5388888888888889</v>
      </c>
      <c r="E108" s="42">
        <f>SUM(J12:J26)+SUM(M12:M26)+SUM(J57:J66)+SUM(M57:M66)-J25-M25</f>
        <v>228</v>
      </c>
      <c r="F108" s="41">
        <f>+E108/$E111</f>
        <v>0.4956521739130435</v>
      </c>
      <c r="G108" s="41"/>
      <c r="H108" s="41"/>
      <c r="I108" s="42">
        <f>SUM(J28:J31)+SUM(M28:M31)+SUM(J69:J72)+SUM(M69:M72)</f>
        <v>63</v>
      </c>
      <c r="J108" s="41">
        <f>+I108/$I111</f>
        <v>0.7875</v>
      </c>
    </row>
    <row r="109" spans="1:10" ht="12.75">
      <c r="A109" s="19"/>
      <c r="B109" s="40" t="s">
        <v>22</v>
      </c>
      <c r="C109" s="19">
        <f>+E109+I109</f>
        <v>204</v>
      </c>
      <c r="D109" s="41">
        <f>+C109/$C111</f>
        <v>0.37777777777777777</v>
      </c>
      <c r="E109" s="42">
        <f>SUM(K12:K26)+SUM(N12:N26)+SUM(K57:K66)+SUM(N57:N66)-K25-N25</f>
        <v>190</v>
      </c>
      <c r="F109" s="41">
        <f>+E109/$E111</f>
        <v>0.41304347826086957</v>
      </c>
      <c r="G109" s="41"/>
      <c r="H109" s="41"/>
      <c r="I109" s="42">
        <f>SUM(K28:K31)+SUM(N28:N31)+SUM(K69:K72)+SUM(N69:N72)</f>
        <v>14</v>
      </c>
      <c r="J109" s="41">
        <f>+I109/$I111</f>
        <v>0.175</v>
      </c>
    </row>
    <row r="110" spans="1:10" ht="12.75">
      <c r="A110" s="19"/>
      <c r="B110" s="40" t="s">
        <v>23</v>
      </c>
      <c r="C110" s="19">
        <f>+E110+I110</f>
        <v>45</v>
      </c>
      <c r="D110" s="41">
        <f>+C110/$C111</f>
        <v>0.08333333333333333</v>
      </c>
      <c r="E110" s="42">
        <f>+SUM(L12:L26)+SUM(O12:O26)+SUM(L57:L66)+SUM(O57:O66)-L25-O25</f>
        <v>42</v>
      </c>
      <c r="F110" s="41">
        <f>+E110/$E111</f>
        <v>0.09130434782608696</v>
      </c>
      <c r="G110" s="41"/>
      <c r="H110" s="41"/>
      <c r="I110" s="42">
        <f>SUM(K28:L31)+SUM(O28:O31)+SUM(L69:L72)+SUM(O69:O72)</f>
        <v>3</v>
      </c>
      <c r="J110" s="41">
        <f>+I110/$I111</f>
        <v>0.0375</v>
      </c>
    </row>
    <row r="111" spans="1:10" ht="12.75">
      <c r="A111" s="19"/>
      <c r="B111" s="40" t="s">
        <v>19</v>
      </c>
      <c r="C111" s="19">
        <f>+E111+I111</f>
        <v>540</v>
      </c>
      <c r="D111" s="41">
        <f>+C111/$C111</f>
        <v>1</v>
      </c>
      <c r="E111" s="19">
        <f>SUM(E108:E110)</f>
        <v>460</v>
      </c>
      <c r="F111" s="41">
        <f>+E111/$E111</f>
        <v>1</v>
      </c>
      <c r="G111" s="41"/>
      <c r="H111" s="41"/>
      <c r="I111" s="19">
        <f>SUM(I108:I110)</f>
        <v>80</v>
      </c>
      <c r="J111" s="41">
        <f>+I111/$I111</f>
        <v>1</v>
      </c>
    </row>
    <row r="113" spans="2:10" ht="25.5">
      <c r="B113" s="34" t="s">
        <v>103</v>
      </c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26" t="s">
        <v>19</v>
      </c>
      <c r="D114" s="26" t="s">
        <v>15</v>
      </c>
      <c r="E114" s="26" t="s">
        <v>49</v>
      </c>
      <c r="F114" s="26" t="s">
        <v>15</v>
      </c>
      <c r="G114" s="26"/>
      <c r="H114" s="26"/>
      <c r="I114" s="26" t="s">
        <v>50</v>
      </c>
      <c r="J114" s="26" t="s">
        <v>15</v>
      </c>
    </row>
    <row r="115" spans="2:10" ht="12.75">
      <c r="B115" s="26" t="s">
        <v>21</v>
      </c>
      <c r="C115" s="14">
        <f>+E115+I115</f>
        <v>291</v>
      </c>
      <c r="D115" s="32">
        <f>+C115/$C118</f>
        <v>0.5388888888888889</v>
      </c>
      <c r="E115" s="33">
        <f>(E101+E108)/2</f>
        <v>228</v>
      </c>
      <c r="F115" s="32">
        <f>+E115/$E118</f>
        <v>0.4956521739130435</v>
      </c>
      <c r="G115" s="32"/>
      <c r="H115" s="32"/>
      <c r="I115" s="33">
        <f>(I101+I108)/2</f>
        <v>63</v>
      </c>
      <c r="J115" s="32">
        <f>+I115/$I118</f>
        <v>0.7875</v>
      </c>
    </row>
    <row r="116" spans="2:10" ht="12.75">
      <c r="B116" s="26" t="s">
        <v>22</v>
      </c>
      <c r="C116" s="14">
        <f>+E116+I116</f>
        <v>206</v>
      </c>
      <c r="D116" s="32">
        <f>+C116/$C118</f>
        <v>0.3814814814814815</v>
      </c>
      <c r="E116" s="33">
        <f>(E102+E109)/2</f>
        <v>192</v>
      </c>
      <c r="F116" s="32">
        <f>+E116/$E118</f>
        <v>0.41739130434782606</v>
      </c>
      <c r="G116" s="32"/>
      <c r="H116" s="32"/>
      <c r="I116" s="33">
        <f>(I102+I109)/2</f>
        <v>14</v>
      </c>
      <c r="J116" s="32">
        <f>+I116/$I118</f>
        <v>0.175</v>
      </c>
    </row>
    <row r="117" spans="2:10" ht="12.75">
      <c r="B117" s="26" t="s">
        <v>23</v>
      </c>
      <c r="C117" s="14">
        <f>+E117+I117</f>
        <v>43</v>
      </c>
      <c r="D117" s="32">
        <f>+C117/$C118</f>
        <v>0.07962962962962963</v>
      </c>
      <c r="E117" s="33">
        <f>(E103+E110)/2</f>
        <v>40</v>
      </c>
      <c r="F117" s="32">
        <f>+E117/$E118</f>
        <v>0.08695652173913043</v>
      </c>
      <c r="G117" s="32"/>
      <c r="H117" s="32"/>
      <c r="I117" s="33">
        <f>(I103+I110)/2</f>
        <v>3</v>
      </c>
      <c r="J117" s="32">
        <f>+I117/$I118</f>
        <v>0.0375</v>
      </c>
    </row>
    <row r="118" spans="2:10" ht="12.75">
      <c r="B118" s="26" t="s">
        <v>19</v>
      </c>
      <c r="C118" s="14">
        <f>+E118+I118</f>
        <v>540</v>
      </c>
      <c r="D118" s="32">
        <f>+C118/$C118</f>
        <v>1</v>
      </c>
      <c r="E118" s="14">
        <f>SUM(E115:E117)</f>
        <v>460</v>
      </c>
      <c r="F118" s="32">
        <f>+E118/$E118</f>
        <v>1</v>
      </c>
      <c r="G118" s="32"/>
      <c r="H118" s="32"/>
      <c r="I118" s="14">
        <f>SUM(I115:I117)</f>
        <v>80</v>
      </c>
      <c r="J118" s="32">
        <f>+I118/$I118</f>
        <v>1</v>
      </c>
    </row>
    <row r="122" spans="3:4" ht="12.75">
      <c r="C122" s="39" t="s">
        <v>17</v>
      </c>
      <c r="D122" s="39" t="s">
        <v>15</v>
      </c>
    </row>
    <row r="123" spans="1:4" ht="12.75">
      <c r="A123" s="3"/>
      <c r="B123" s="12" t="s">
        <v>51</v>
      </c>
      <c r="C123" s="66">
        <f>+SUM(C124:C127)</f>
        <v>47</v>
      </c>
      <c r="D123" s="67">
        <f>(C123/120)*100</f>
        <v>39.166666666666664</v>
      </c>
    </row>
    <row r="124" spans="2:4" ht="12.75">
      <c r="B124" s="69" t="s">
        <v>85</v>
      </c>
      <c r="C124" s="42">
        <v>3</v>
      </c>
      <c r="D124" s="68"/>
    </row>
    <row r="125" spans="2:4" ht="12.75">
      <c r="B125" s="120" t="s">
        <v>134</v>
      </c>
      <c r="C125" s="19">
        <v>20</v>
      </c>
      <c r="D125" s="14"/>
    </row>
    <row r="126" spans="2:4" ht="12.75">
      <c r="B126" s="69" t="s">
        <v>83</v>
      </c>
      <c r="C126" s="19">
        <v>2</v>
      </c>
      <c r="D126" s="14"/>
    </row>
    <row r="127" spans="2:4" ht="12.75">
      <c r="B127" s="69" t="s">
        <v>84</v>
      </c>
      <c r="C127" s="19">
        <v>22</v>
      </c>
      <c r="D127" s="14"/>
    </row>
    <row r="128" spans="2:3" ht="12.75">
      <c r="B128" s="19"/>
      <c r="C128" s="19"/>
    </row>
    <row r="130" ht="28.5">
      <c r="B130" s="71" t="s">
        <v>88</v>
      </c>
    </row>
    <row r="131" spans="1:3" ht="45">
      <c r="A131" s="72"/>
      <c r="B131" s="73" t="s">
        <v>89</v>
      </c>
      <c r="C131" s="114">
        <v>26</v>
      </c>
    </row>
    <row r="132" spans="1:3" ht="15">
      <c r="A132" s="72"/>
      <c r="B132" s="74" t="s">
        <v>90</v>
      </c>
      <c r="C132" s="44">
        <v>29</v>
      </c>
    </row>
    <row r="133" spans="1:3" ht="30">
      <c r="A133" s="72"/>
      <c r="B133" s="74" t="s">
        <v>91</v>
      </c>
      <c r="C133" s="44">
        <v>0</v>
      </c>
    </row>
    <row r="134" spans="1:3" ht="75">
      <c r="A134" s="72"/>
      <c r="B134" s="74" t="s">
        <v>92</v>
      </c>
      <c r="C134" s="44">
        <v>0</v>
      </c>
    </row>
  </sheetData>
  <sheetProtection/>
  <mergeCells count="42">
    <mergeCell ref="F10:F11"/>
    <mergeCell ref="J10:L10"/>
    <mergeCell ref="M10:O10"/>
    <mergeCell ref="A9:A11"/>
    <mergeCell ref="B9:B11"/>
    <mergeCell ref="C9:E9"/>
    <mergeCell ref="I9:O9"/>
    <mergeCell ref="C10:C11"/>
    <mergeCell ref="D10:D11"/>
    <mergeCell ref="B80:E80"/>
    <mergeCell ref="B39:E39"/>
    <mergeCell ref="B40:E40"/>
    <mergeCell ref="I35:K35"/>
    <mergeCell ref="L35:N35"/>
    <mergeCell ref="J74:L74"/>
    <mergeCell ref="M74:O74"/>
    <mergeCell ref="I54:O54"/>
    <mergeCell ref="C55:C56"/>
    <mergeCell ref="H55:H56"/>
    <mergeCell ref="P54:P56"/>
    <mergeCell ref="F55:F56"/>
    <mergeCell ref="J55:L55"/>
    <mergeCell ref="M55:O55"/>
    <mergeCell ref="L33:N33"/>
    <mergeCell ref="F54:H54"/>
    <mergeCell ref="I55:I56"/>
    <mergeCell ref="A54:A56"/>
    <mergeCell ref="B54:B56"/>
    <mergeCell ref="C54:E54"/>
    <mergeCell ref="D55:D56"/>
    <mergeCell ref="E55:E56"/>
    <mergeCell ref="G55:G56"/>
    <mergeCell ref="P25:P26"/>
    <mergeCell ref="E10:E11"/>
    <mergeCell ref="I10:I11"/>
    <mergeCell ref="I33:K33"/>
    <mergeCell ref="F9:H9"/>
    <mergeCell ref="G10:G11"/>
    <mergeCell ref="H10:H11"/>
    <mergeCell ref="F25:F26"/>
    <mergeCell ref="G25:G26"/>
    <mergeCell ref="P9:P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46">
      <selection activeCell="B125" sqref="B125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9.00390625" style="0" customWidth="1"/>
    <col min="17" max="17" width="10.25390625" style="0" bestFit="1" customWidth="1"/>
  </cols>
  <sheetData>
    <row r="1" s="38" customFormat="1" ht="15.75">
      <c r="A1" s="38" t="s">
        <v>126</v>
      </c>
    </row>
    <row r="2" spans="4:10" ht="12.75">
      <c r="D2" s="43" t="s">
        <v>52</v>
      </c>
      <c r="E2" s="43" t="s">
        <v>53</v>
      </c>
      <c r="F2" s="43"/>
      <c r="G2" s="43"/>
      <c r="H2" s="43"/>
      <c r="I2" s="43" t="s">
        <v>52</v>
      </c>
      <c r="J2" s="43" t="s">
        <v>53</v>
      </c>
    </row>
    <row r="3" spans="2:9" ht="12.75">
      <c r="B3" s="14" t="s">
        <v>86</v>
      </c>
      <c r="D3" s="19" t="s">
        <v>11</v>
      </c>
      <c r="E3" s="19" t="s">
        <v>11</v>
      </c>
      <c r="F3" s="19" t="s">
        <v>0</v>
      </c>
      <c r="G3" s="19"/>
      <c r="H3" s="19"/>
      <c r="I3" s="19"/>
    </row>
    <row r="4" spans="2:10" ht="12.75">
      <c r="B4" t="s">
        <v>93</v>
      </c>
      <c r="D4" s="31">
        <f>I4/I7</f>
        <v>0.5172413793103449</v>
      </c>
      <c r="E4" s="31">
        <f>J4/J7</f>
        <v>0.5172413793103449</v>
      </c>
      <c r="F4" s="19" t="s">
        <v>12</v>
      </c>
      <c r="G4" s="19"/>
      <c r="H4" s="19"/>
      <c r="I4" s="19">
        <f>J34+M34</f>
        <v>180</v>
      </c>
      <c r="J4" s="19">
        <f>J36+M36</f>
        <v>180</v>
      </c>
    </row>
    <row r="5" spans="2:10" ht="12.75">
      <c r="B5" t="s">
        <v>24</v>
      </c>
      <c r="D5" s="31">
        <f>I5/I7</f>
        <v>0.39080459770114945</v>
      </c>
      <c r="E5" s="31">
        <f>J5/J7</f>
        <v>0.3793103448275862</v>
      </c>
      <c r="F5" s="19" t="s">
        <v>13</v>
      </c>
      <c r="G5" s="19"/>
      <c r="H5" s="19"/>
      <c r="I5" s="19">
        <f>K34+N34</f>
        <v>136</v>
      </c>
      <c r="J5" s="19">
        <f>K36+N36</f>
        <v>132</v>
      </c>
    </row>
    <row r="6" spans="2:10" ht="12.75">
      <c r="B6" t="s">
        <v>29</v>
      </c>
      <c r="D6" s="31">
        <f>I6/I7</f>
        <v>0.09195402298850575</v>
      </c>
      <c r="E6" s="31">
        <f>J6/J7</f>
        <v>0.10344827586206896</v>
      </c>
      <c r="F6" s="19" t="s">
        <v>14</v>
      </c>
      <c r="G6" s="19"/>
      <c r="H6" s="19"/>
      <c r="I6" s="19">
        <f>L34+O34</f>
        <v>32</v>
      </c>
      <c r="J6" s="19">
        <f>L36+O36</f>
        <v>36</v>
      </c>
    </row>
    <row r="7" spans="2:10" ht="12.75">
      <c r="B7" t="s">
        <v>47</v>
      </c>
      <c r="D7" s="31">
        <f>SUM(D4:D6)</f>
        <v>1</v>
      </c>
      <c r="E7" s="31">
        <f>SUM(E4:E6)</f>
        <v>1</v>
      </c>
      <c r="F7" s="19" t="s">
        <v>1</v>
      </c>
      <c r="G7" s="19"/>
      <c r="H7" s="19"/>
      <c r="I7" s="19">
        <f>SUM(I4:I6)</f>
        <v>348</v>
      </c>
      <c r="J7" s="19">
        <f>SUM(J4:J6)</f>
        <v>348</v>
      </c>
    </row>
    <row r="8" ht="12.75">
      <c r="B8" t="s">
        <v>104</v>
      </c>
    </row>
    <row r="9" spans="1:16" ht="12.75">
      <c r="A9" s="151" t="s">
        <v>10</v>
      </c>
      <c r="B9" s="151" t="s">
        <v>2</v>
      </c>
      <c r="C9" s="140" t="s">
        <v>71</v>
      </c>
      <c r="D9" s="140"/>
      <c r="E9" s="140"/>
      <c r="F9" s="126" t="s">
        <v>3</v>
      </c>
      <c r="G9" s="127"/>
      <c r="H9" s="128"/>
      <c r="I9" s="148" t="s">
        <v>4</v>
      </c>
      <c r="J9" s="149"/>
      <c r="K9" s="149"/>
      <c r="L9" s="149"/>
      <c r="M9" s="149"/>
      <c r="N9" s="149"/>
      <c r="O9" s="150"/>
      <c r="P9" s="133" t="s">
        <v>122</v>
      </c>
    </row>
    <row r="10" spans="1:16" ht="12.75">
      <c r="A10" s="151"/>
      <c r="B10" s="152"/>
      <c r="C10" s="129" t="s">
        <v>5</v>
      </c>
      <c r="D10" s="123" t="s">
        <v>72</v>
      </c>
      <c r="E10" s="123" t="s">
        <v>73</v>
      </c>
      <c r="F10" s="129" t="s">
        <v>19</v>
      </c>
      <c r="G10" s="129" t="s">
        <v>74</v>
      </c>
      <c r="H10" s="129" t="s">
        <v>75</v>
      </c>
      <c r="I10" s="123" t="s">
        <v>76</v>
      </c>
      <c r="J10" s="141" t="s">
        <v>74</v>
      </c>
      <c r="K10" s="142"/>
      <c r="L10" s="143"/>
      <c r="M10" s="141" t="s">
        <v>75</v>
      </c>
      <c r="N10" s="142"/>
      <c r="O10" s="143"/>
      <c r="P10" s="134"/>
    </row>
    <row r="11" spans="1:16" ht="12.75">
      <c r="A11" s="151"/>
      <c r="B11" s="152"/>
      <c r="C11" s="130"/>
      <c r="D11" s="124"/>
      <c r="E11" s="124"/>
      <c r="F11" s="130"/>
      <c r="G11" s="130"/>
      <c r="H11" s="130"/>
      <c r="I11" s="124"/>
      <c r="J11" s="2" t="s">
        <v>6</v>
      </c>
      <c r="K11" s="4" t="s">
        <v>7</v>
      </c>
      <c r="L11" s="4" t="s">
        <v>8</v>
      </c>
      <c r="M11" s="4" t="s">
        <v>6</v>
      </c>
      <c r="N11" s="4" t="s">
        <v>7</v>
      </c>
      <c r="O11" s="4" t="s">
        <v>8</v>
      </c>
      <c r="P11" s="135"/>
    </row>
    <row r="12" spans="1:16" ht="12.75">
      <c r="A12" s="112">
        <v>1</v>
      </c>
      <c r="B12" s="97" t="s">
        <v>25</v>
      </c>
      <c r="C12" s="98">
        <v>1</v>
      </c>
      <c r="D12" s="98">
        <v>1</v>
      </c>
      <c r="E12" s="99"/>
      <c r="F12" s="100">
        <f>G12+H12</f>
        <v>5</v>
      </c>
      <c r="G12" s="101">
        <v>5</v>
      </c>
      <c r="H12" s="101"/>
      <c r="I12" s="102">
        <v>30</v>
      </c>
      <c r="J12" s="100">
        <v>15</v>
      </c>
      <c r="K12" s="103">
        <v>15</v>
      </c>
      <c r="L12" s="103">
        <v>0</v>
      </c>
      <c r="M12" s="103">
        <v>0</v>
      </c>
      <c r="N12" s="103">
        <v>0</v>
      </c>
      <c r="O12" s="103">
        <v>0</v>
      </c>
      <c r="P12" s="103" t="s">
        <v>110</v>
      </c>
    </row>
    <row r="13" spans="1:16" ht="12.75">
      <c r="A13" s="112">
        <v>2</v>
      </c>
      <c r="B13" s="97" t="s">
        <v>36</v>
      </c>
      <c r="C13" s="98"/>
      <c r="D13" s="98">
        <v>2</v>
      </c>
      <c r="E13" s="99"/>
      <c r="F13" s="100">
        <f aca="true" t="shared" si="0" ref="F13:F25">G13+H13</f>
        <v>5</v>
      </c>
      <c r="G13" s="101"/>
      <c r="H13" s="101">
        <v>5</v>
      </c>
      <c r="I13" s="102">
        <v>30</v>
      </c>
      <c r="J13" s="100">
        <v>0</v>
      </c>
      <c r="K13" s="103">
        <v>0</v>
      </c>
      <c r="L13" s="103">
        <v>0</v>
      </c>
      <c r="M13" s="103">
        <v>30</v>
      </c>
      <c r="N13" s="103">
        <v>0</v>
      </c>
      <c r="O13" s="103">
        <v>0</v>
      </c>
      <c r="P13" s="103" t="s">
        <v>121</v>
      </c>
    </row>
    <row r="14" spans="1:16" ht="12.75">
      <c r="A14" s="112">
        <v>3</v>
      </c>
      <c r="B14" s="97" t="s">
        <v>37</v>
      </c>
      <c r="C14" s="98">
        <v>2</v>
      </c>
      <c r="D14" s="98">
        <v>2</v>
      </c>
      <c r="E14" s="99"/>
      <c r="F14" s="100">
        <f t="shared" si="0"/>
        <v>7</v>
      </c>
      <c r="G14" s="101"/>
      <c r="H14" s="101">
        <v>7</v>
      </c>
      <c r="I14" s="102">
        <v>30</v>
      </c>
      <c r="J14" s="100">
        <v>0</v>
      </c>
      <c r="K14" s="103">
        <v>0</v>
      </c>
      <c r="L14" s="103">
        <v>0</v>
      </c>
      <c r="M14" s="103">
        <v>10</v>
      </c>
      <c r="N14" s="103">
        <v>10</v>
      </c>
      <c r="O14" s="103">
        <v>10</v>
      </c>
      <c r="P14" s="103" t="s">
        <v>113</v>
      </c>
    </row>
    <row r="15" spans="1:16" ht="12.75">
      <c r="A15" s="103">
        <v>4</v>
      </c>
      <c r="B15" s="104" t="s">
        <v>38</v>
      </c>
      <c r="C15" s="102"/>
      <c r="D15" s="102">
        <v>2</v>
      </c>
      <c r="E15" s="102"/>
      <c r="F15" s="100">
        <f t="shared" si="0"/>
        <v>7</v>
      </c>
      <c r="G15" s="102"/>
      <c r="H15" s="102">
        <v>7</v>
      </c>
      <c r="I15" s="102">
        <v>45</v>
      </c>
      <c r="J15" s="103">
        <v>0</v>
      </c>
      <c r="K15" s="103">
        <v>0</v>
      </c>
      <c r="L15" s="103">
        <v>0</v>
      </c>
      <c r="M15" s="103">
        <v>30</v>
      </c>
      <c r="N15" s="103">
        <v>15</v>
      </c>
      <c r="O15" s="103">
        <v>0</v>
      </c>
      <c r="P15" s="103" t="s">
        <v>111</v>
      </c>
    </row>
    <row r="16" spans="1:16" ht="12.75">
      <c r="A16" s="16">
        <v>5</v>
      </c>
      <c r="B16" s="21" t="s">
        <v>39</v>
      </c>
      <c r="C16" s="16"/>
      <c r="D16" s="24">
        <v>1</v>
      </c>
      <c r="E16" s="16"/>
      <c r="F16" s="16">
        <f t="shared" si="0"/>
        <v>3</v>
      </c>
      <c r="G16" s="16">
        <v>3</v>
      </c>
      <c r="H16" s="16"/>
      <c r="I16" s="16">
        <v>17</v>
      </c>
      <c r="J16" s="16">
        <v>7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16" t="s">
        <v>111</v>
      </c>
    </row>
    <row r="17" spans="1:16" ht="12.75">
      <c r="A17" s="16">
        <v>6</v>
      </c>
      <c r="B17" s="21" t="s">
        <v>27</v>
      </c>
      <c r="C17" s="16"/>
      <c r="D17" s="24">
        <v>1</v>
      </c>
      <c r="E17" s="16"/>
      <c r="F17" s="16">
        <f t="shared" si="0"/>
        <v>3</v>
      </c>
      <c r="G17" s="16">
        <v>3</v>
      </c>
      <c r="H17" s="16"/>
      <c r="I17" s="16">
        <v>18</v>
      </c>
      <c r="J17" s="16">
        <v>10</v>
      </c>
      <c r="K17" s="16">
        <v>1</v>
      </c>
      <c r="L17" s="16">
        <v>7</v>
      </c>
      <c r="M17" s="16">
        <v>0</v>
      </c>
      <c r="N17" s="16">
        <v>0</v>
      </c>
      <c r="O17" s="16">
        <v>0</v>
      </c>
      <c r="P17" s="16" t="s">
        <v>112</v>
      </c>
    </row>
    <row r="18" spans="1:16" ht="12.75">
      <c r="A18" s="16">
        <v>7</v>
      </c>
      <c r="B18" s="21" t="s">
        <v>45</v>
      </c>
      <c r="C18" s="16">
        <v>1</v>
      </c>
      <c r="D18" s="16">
        <v>1</v>
      </c>
      <c r="E18" s="16"/>
      <c r="F18" s="16">
        <f t="shared" si="0"/>
        <v>3</v>
      </c>
      <c r="G18" s="16">
        <v>3</v>
      </c>
      <c r="H18" s="16"/>
      <c r="I18" s="16">
        <v>16</v>
      </c>
      <c r="J18" s="16">
        <v>6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16" t="s">
        <v>113</v>
      </c>
    </row>
    <row r="19" spans="1:16" ht="12.75">
      <c r="A19" s="16">
        <v>8</v>
      </c>
      <c r="B19" s="21" t="s">
        <v>40</v>
      </c>
      <c r="C19" s="16"/>
      <c r="D19" s="24">
        <v>1</v>
      </c>
      <c r="E19" s="16"/>
      <c r="F19" s="16">
        <f t="shared" si="0"/>
        <v>4</v>
      </c>
      <c r="G19" s="16">
        <v>4</v>
      </c>
      <c r="H19" s="16"/>
      <c r="I19" s="16">
        <v>19</v>
      </c>
      <c r="J19" s="16">
        <v>9</v>
      </c>
      <c r="K19" s="16">
        <v>1</v>
      </c>
      <c r="L19" s="16">
        <v>9</v>
      </c>
      <c r="M19" s="16">
        <v>0</v>
      </c>
      <c r="N19" s="16">
        <v>0</v>
      </c>
      <c r="O19" s="16">
        <v>0</v>
      </c>
      <c r="P19" s="4" t="s">
        <v>125</v>
      </c>
    </row>
    <row r="20" spans="1:16" ht="12.75">
      <c r="A20" s="48">
        <v>9</v>
      </c>
      <c r="B20" s="96" t="s">
        <v>108</v>
      </c>
      <c r="C20" s="48">
        <v>1</v>
      </c>
      <c r="D20" s="79">
        <v>1</v>
      </c>
      <c r="E20" s="48"/>
      <c r="F20" s="48">
        <f t="shared" si="0"/>
        <v>2</v>
      </c>
      <c r="G20" s="48">
        <v>2</v>
      </c>
      <c r="H20" s="48"/>
      <c r="I20" s="48">
        <v>13</v>
      </c>
      <c r="J20" s="48">
        <v>6</v>
      </c>
      <c r="K20" s="48">
        <v>7</v>
      </c>
      <c r="L20" s="48">
        <v>0</v>
      </c>
      <c r="M20" s="48">
        <v>0</v>
      </c>
      <c r="N20" s="48">
        <v>0</v>
      </c>
      <c r="O20" s="48">
        <v>0</v>
      </c>
      <c r="P20" s="117" t="s">
        <v>114</v>
      </c>
    </row>
    <row r="21" spans="1:16" ht="12.75">
      <c r="A21" s="16">
        <v>10</v>
      </c>
      <c r="B21" s="21" t="s">
        <v>46</v>
      </c>
      <c r="C21" s="16">
        <v>2</v>
      </c>
      <c r="D21" s="24">
        <v>2</v>
      </c>
      <c r="E21" s="16"/>
      <c r="F21" s="16">
        <f t="shared" si="0"/>
        <v>6</v>
      </c>
      <c r="G21" s="16"/>
      <c r="H21" s="16">
        <v>6</v>
      </c>
      <c r="I21" s="16">
        <v>39</v>
      </c>
      <c r="J21" s="16">
        <v>0</v>
      </c>
      <c r="K21" s="16">
        <v>0</v>
      </c>
      <c r="L21" s="16">
        <v>0</v>
      </c>
      <c r="M21" s="16">
        <v>20</v>
      </c>
      <c r="N21" s="16">
        <v>19</v>
      </c>
      <c r="O21" s="16">
        <v>0</v>
      </c>
      <c r="P21" s="16" t="s">
        <v>115</v>
      </c>
    </row>
    <row r="22" spans="1:16" ht="12.75">
      <c r="A22" s="16">
        <v>11</v>
      </c>
      <c r="B22" s="5" t="s">
        <v>127</v>
      </c>
      <c r="C22" s="16"/>
      <c r="D22" s="24"/>
      <c r="E22" s="16">
        <v>1</v>
      </c>
      <c r="F22" s="16">
        <f t="shared" si="0"/>
        <v>0</v>
      </c>
      <c r="G22" s="16">
        <v>0</v>
      </c>
      <c r="H22" s="16">
        <v>0</v>
      </c>
      <c r="I22" s="16">
        <v>10</v>
      </c>
      <c r="J22" s="16">
        <v>0</v>
      </c>
      <c r="K22" s="16">
        <v>10</v>
      </c>
      <c r="L22" s="16">
        <v>0</v>
      </c>
      <c r="M22" s="16">
        <v>0</v>
      </c>
      <c r="N22" s="16">
        <v>0</v>
      </c>
      <c r="O22" s="16">
        <v>0</v>
      </c>
      <c r="P22" s="16" t="s">
        <v>116</v>
      </c>
    </row>
    <row r="23" spans="1:16" ht="12.75">
      <c r="A23" s="16">
        <v>12</v>
      </c>
      <c r="B23" s="5" t="s">
        <v>128</v>
      </c>
      <c r="C23" s="16"/>
      <c r="D23" s="24"/>
      <c r="E23" s="16">
        <v>2</v>
      </c>
      <c r="F23" s="16">
        <f t="shared" si="0"/>
        <v>0</v>
      </c>
      <c r="G23" s="16">
        <v>0</v>
      </c>
      <c r="H23" s="16">
        <v>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10</v>
      </c>
      <c r="O23" s="16">
        <v>0</v>
      </c>
      <c r="P23" s="16" t="s">
        <v>116</v>
      </c>
    </row>
    <row r="24" spans="1:16" ht="12" customHeight="1">
      <c r="A24" s="16">
        <v>13</v>
      </c>
      <c r="B24" s="21" t="s">
        <v>26</v>
      </c>
      <c r="C24" s="16"/>
      <c r="D24" s="24">
        <v>1</v>
      </c>
      <c r="E24" s="16"/>
      <c r="F24" s="16">
        <f t="shared" si="0"/>
        <v>2</v>
      </c>
      <c r="G24" s="16">
        <v>2</v>
      </c>
      <c r="H24" s="16"/>
      <c r="I24" s="16">
        <v>9</v>
      </c>
      <c r="J24" s="16">
        <v>3</v>
      </c>
      <c r="K24" s="16">
        <v>0</v>
      </c>
      <c r="L24" s="16">
        <v>6</v>
      </c>
      <c r="M24" s="16">
        <v>0</v>
      </c>
      <c r="N24" s="16">
        <v>0</v>
      </c>
      <c r="O24" s="16">
        <v>0</v>
      </c>
      <c r="P24" s="16" t="s">
        <v>117</v>
      </c>
    </row>
    <row r="25" spans="1:16" ht="12.75" customHeight="1">
      <c r="A25" s="4" t="s">
        <v>129</v>
      </c>
      <c r="B25" s="21" t="s">
        <v>41</v>
      </c>
      <c r="C25" s="16">
        <v>1</v>
      </c>
      <c r="D25" s="24">
        <v>1</v>
      </c>
      <c r="E25" s="16"/>
      <c r="F25" s="131">
        <f t="shared" si="0"/>
        <v>3</v>
      </c>
      <c r="G25" s="131">
        <v>3</v>
      </c>
      <c r="H25" s="16"/>
      <c r="I25" s="16">
        <v>16</v>
      </c>
      <c r="J25" s="16">
        <v>8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21" t="s">
        <v>131</v>
      </c>
    </row>
    <row r="26" spans="1:16" ht="12.75">
      <c r="A26" s="4" t="s">
        <v>130</v>
      </c>
      <c r="B26" s="21" t="s">
        <v>28</v>
      </c>
      <c r="C26" s="16">
        <v>1</v>
      </c>
      <c r="D26" s="16">
        <v>1</v>
      </c>
      <c r="E26" s="16"/>
      <c r="F26" s="132"/>
      <c r="G26" s="132"/>
      <c r="H26" s="16"/>
      <c r="I26" s="16">
        <v>16</v>
      </c>
      <c r="J26" s="22">
        <v>8</v>
      </c>
      <c r="K26" s="22">
        <v>4</v>
      </c>
      <c r="L26" s="22">
        <v>4</v>
      </c>
      <c r="M26" s="22">
        <v>0</v>
      </c>
      <c r="N26" s="22">
        <v>0</v>
      </c>
      <c r="O26" s="22">
        <v>0</v>
      </c>
      <c r="P26" s="122"/>
    </row>
    <row r="27" spans="1:16" ht="12.75">
      <c r="A27" s="5"/>
      <c r="B27" s="105" t="s">
        <v>20</v>
      </c>
      <c r="C27" s="16"/>
      <c r="D27" s="16"/>
      <c r="E27" s="4"/>
      <c r="F27" s="16"/>
      <c r="G27" s="4"/>
      <c r="H27" s="4"/>
      <c r="I27" s="4"/>
      <c r="J27" s="7"/>
      <c r="K27" s="7"/>
      <c r="L27" s="7"/>
      <c r="M27" s="7"/>
      <c r="N27" s="7"/>
      <c r="O27" s="7"/>
      <c r="P27" s="5"/>
    </row>
    <row r="28" spans="1:16" ht="12.75">
      <c r="A28" s="50">
        <v>15</v>
      </c>
      <c r="B28" s="51" t="s">
        <v>60</v>
      </c>
      <c r="C28" s="52"/>
      <c r="D28" s="52">
        <v>1</v>
      </c>
      <c r="E28" s="52"/>
      <c r="F28" s="16">
        <f aca="true" t="shared" si="1" ref="F28:F33">G28+H28</f>
        <v>1</v>
      </c>
      <c r="G28" s="52">
        <v>1</v>
      </c>
      <c r="H28" s="52"/>
      <c r="I28" s="52">
        <v>6</v>
      </c>
      <c r="J28" s="53">
        <v>6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49" t="s">
        <v>113</v>
      </c>
    </row>
    <row r="29" spans="1:16" ht="12.75">
      <c r="A29" s="50">
        <v>16</v>
      </c>
      <c r="B29" s="51" t="s">
        <v>61</v>
      </c>
      <c r="C29" s="52">
        <v>1</v>
      </c>
      <c r="D29" s="52">
        <v>1</v>
      </c>
      <c r="E29" s="52"/>
      <c r="F29" s="16">
        <f t="shared" si="1"/>
        <v>2</v>
      </c>
      <c r="G29" s="52">
        <v>2</v>
      </c>
      <c r="H29" s="52"/>
      <c r="I29" s="52">
        <v>8</v>
      </c>
      <c r="J29" s="53">
        <v>4</v>
      </c>
      <c r="K29" s="53">
        <v>4</v>
      </c>
      <c r="L29" s="53">
        <v>0</v>
      </c>
      <c r="M29" s="53">
        <v>0</v>
      </c>
      <c r="N29" s="53">
        <v>0</v>
      </c>
      <c r="O29" s="53">
        <v>0</v>
      </c>
      <c r="P29" s="49" t="s">
        <v>113</v>
      </c>
    </row>
    <row r="30" spans="1:16" s="35" customFormat="1" ht="25.5">
      <c r="A30" s="75">
        <v>17</v>
      </c>
      <c r="B30" s="76" t="s">
        <v>62</v>
      </c>
      <c r="C30" s="52"/>
      <c r="D30" s="52">
        <v>1</v>
      </c>
      <c r="E30" s="52"/>
      <c r="F30" s="48">
        <f t="shared" si="1"/>
        <v>2</v>
      </c>
      <c r="G30" s="52">
        <v>2</v>
      </c>
      <c r="H30" s="52"/>
      <c r="I30" s="52">
        <v>8</v>
      </c>
      <c r="J30" s="53">
        <v>4</v>
      </c>
      <c r="K30" s="53">
        <v>4</v>
      </c>
      <c r="L30" s="53">
        <v>0</v>
      </c>
      <c r="M30" s="53">
        <v>0</v>
      </c>
      <c r="N30" s="53">
        <v>0</v>
      </c>
      <c r="O30" s="53">
        <v>0</v>
      </c>
      <c r="P30" s="116" t="s">
        <v>113</v>
      </c>
    </row>
    <row r="31" spans="1:16" ht="12.75">
      <c r="A31" s="50">
        <v>18</v>
      </c>
      <c r="B31" s="54" t="s">
        <v>63</v>
      </c>
      <c r="C31" s="52"/>
      <c r="D31" s="52">
        <v>2</v>
      </c>
      <c r="E31" s="52"/>
      <c r="F31" s="16">
        <f t="shared" si="1"/>
        <v>2</v>
      </c>
      <c r="G31" s="52"/>
      <c r="H31" s="52">
        <v>2</v>
      </c>
      <c r="I31" s="52">
        <v>8</v>
      </c>
      <c r="J31" s="53">
        <v>0</v>
      </c>
      <c r="K31" s="53">
        <v>0</v>
      </c>
      <c r="L31" s="53">
        <v>0</v>
      </c>
      <c r="M31" s="53">
        <v>4</v>
      </c>
      <c r="N31" s="53">
        <v>4</v>
      </c>
      <c r="O31" s="53">
        <v>0</v>
      </c>
      <c r="P31" s="49" t="s">
        <v>113</v>
      </c>
    </row>
    <row r="32" spans="1:16" s="95" customFormat="1" ht="12.75">
      <c r="A32" s="90">
        <v>19</v>
      </c>
      <c r="B32" s="91" t="s">
        <v>64</v>
      </c>
      <c r="C32" s="92"/>
      <c r="D32" s="92">
        <v>2</v>
      </c>
      <c r="E32" s="92"/>
      <c r="F32" s="93">
        <f t="shared" si="1"/>
        <v>2</v>
      </c>
      <c r="G32" s="92"/>
      <c r="H32" s="92">
        <v>2</v>
      </c>
      <c r="I32" s="92">
        <v>8</v>
      </c>
      <c r="J32" s="94">
        <v>0</v>
      </c>
      <c r="K32" s="94">
        <v>0</v>
      </c>
      <c r="L32" s="94">
        <v>0</v>
      </c>
      <c r="M32" s="94">
        <v>4</v>
      </c>
      <c r="N32" s="94">
        <v>4</v>
      </c>
      <c r="O32" s="94">
        <v>0</v>
      </c>
      <c r="P32" s="118" t="s">
        <v>113</v>
      </c>
    </row>
    <row r="33" spans="1:16" s="78" customFormat="1" ht="25.5">
      <c r="A33" s="75">
        <v>20</v>
      </c>
      <c r="B33" s="77" t="s">
        <v>65</v>
      </c>
      <c r="C33" s="52"/>
      <c r="D33" s="52">
        <v>2</v>
      </c>
      <c r="E33" s="52"/>
      <c r="F33" s="48">
        <f t="shared" si="1"/>
        <v>1</v>
      </c>
      <c r="G33" s="52"/>
      <c r="H33" s="52">
        <v>1</v>
      </c>
      <c r="I33" s="52">
        <v>8</v>
      </c>
      <c r="J33" s="53">
        <v>0</v>
      </c>
      <c r="K33" s="53">
        <v>0</v>
      </c>
      <c r="L33" s="53">
        <v>0</v>
      </c>
      <c r="M33" s="53">
        <v>4</v>
      </c>
      <c r="N33" s="53">
        <v>4</v>
      </c>
      <c r="O33" s="53">
        <v>0</v>
      </c>
      <c r="P33" s="49" t="s">
        <v>120</v>
      </c>
    </row>
    <row r="34" spans="1:16" ht="12.75">
      <c r="A34" s="10"/>
      <c r="B34" s="10" t="s">
        <v>54</v>
      </c>
      <c r="C34" s="11">
        <v>6</v>
      </c>
      <c r="D34" s="11"/>
      <c r="E34" s="10"/>
      <c r="F34" s="11">
        <f>SUM(F12:F33)</f>
        <v>60</v>
      </c>
      <c r="G34" s="11">
        <f>SUM(G12:G33)</f>
        <v>30</v>
      </c>
      <c r="H34" s="11">
        <f>SUM(H12:H33)</f>
        <v>30</v>
      </c>
      <c r="I34" s="11">
        <f aca="true" t="shared" si="2" ref="I34:O34">SUM(I12:I33)-I26</f>
        <v>348</v>
      </c>
      <c r="J34" s="11">
        <f t="shared" si="2"/>
        <v>78</v>
      </c>
      <c r="K34" s="11">
        <f t="shared" si="2"/>
        <v>70</v>
      </c>
      <c r="L34" s="11">
        <f t="shared" si="2"/>
        <v>22</v>
      </c>
      <c r="M34" s="11">
        <f t="shared" si="2"/>
        <v>102</v>
      </c>
      <c r="N34" s="11">
        <f t="shared" si="2"/>
        <v>66</v>
      </c>
      <c r="O34" s="11">
        <f t="shared" si="2"/>
        <v>10</v>
      </c>
      <c r="P34" s="10"/>
    </row>
    <row r="35" spans="1:16" ht="12.75">
      <c r="A35" s="5"/>
      <c r="B35" s="58" t="s">
        <v>55</v>
      </c>
      <c r="C35" s="59"/>
      <c r="D35" s="59"/>
      <c r="E35" s="59"/>
      <c r="F35" s="10"/>
      <c r="G35" s="10"/>
      <c r="H35" s="10"/>
      <c r="I35" s="125">
        <f>SUM(J34:L34)</f>
        <v>170</v>
      </c>
      <c r="J35" s="125"/>
      <c r="K35" s="125"/>
      <c r="L35" s="125">
        <f>SUM(M34:O34)</f>
        <v>178</v>
      </c>
      <c r="M35" s="125"/>
      <c r="N35" s="125"/>
      <c r="O35" s="4"/>
      <c r="P35" s="5"/>
    </row>
    <row r="36" spans="1:16" ht="12.75">
      <c r="A36" s="10"/>
      <c r="B36" s="10" t="s">
        <v>56</v>
      </c>
      <c r="C36" s="11">
        <v>6</v>
      </c>
      <c r="D36" s="11"/>
      <c r="E36" s="10"/>
      <c r="F36" s="11">
        <f>SUM(F12:F33)</f>
        <v>60</v>
      </c>
      <c r="G36" s="11">
        <f>SUM(G12:G33)</f>
        <v>30</v>
      </c>
      <c r="H36" s="11">
        <f>SUM(H12:H33)</f>
        <v>30</v>
      </c>
      <c r="I36" s="11">
        <f aca="true" t="shared" si="3" ref="I36:O36">SUM(I12:I33)-I25</f>
        <v>348</v>
      </c>
      <c r="J36" s="11">
        <f t="shared" si="3"/>
        <v>78</v>
      </c>
      <c r="K36" s="11">
        <f t="shared" si="3"/>
        <v>66</v>
      </c>
      <c r="L36" s="11">
        <f t="shared" si="3"/>
        <v>26</v>
      </c>
      <c r="M36" s="11">
        <f t="shared" si="3"/>
        <v>102</v>
      </c>
      <c r="N36" s="11">
        <f t="shared" si="3"/>
        <v>66</v>
      </c>
      <c r="O36" s="11">
        <f t="shared" si="3"/>
        <v>10</v>
      </c>
      <c r="P36" s="10"/>
    </row>
    <row r="37" spans="1:16" ht="12.75">
      <c r="A37" s="3"/>
      <c r="B37" s="17" t="s">
        <v>57</v>
      </c>
      <c r="C37" s="18"/>
      <c r="D37" s="18"/>
      <c r="E37" s="18"/>
      <c r="F37" s="12"/>
      <c r="G37" s="12"/>
      <c r="H37" s="12"/>
      <c r="I37" s="153">
        <f>SUM(J36:L36)</f>
        <v>170</v>
      </c>
      <c r="J37" s="153"/>
      <c r="K37" s="153"/>
      <c r="L37" s="153">
        <f>SUM(M36:O36)</f>
        <v>178</v>
      </c>
      <c r="M37" s="153"/>
      <c r="N37" s="153"/>
      <c r="O37" s="9"/>
      <c r="P37" s="8"/>
    </row>
    <row r="38" spans="1:16" ht="12.75">
      <c r="A38" s="3"/>
      <c r="B38" s="17"/>
      <c r="C38" s="18"/>
      <c r="D38" s="18"/>
      <c r="E38" s="18"/>
      <c r="F38" s="12"/>
      <c r="G38" s="12"/>
      <c r="H38" s="12"/>
      <c r="I38" s="27"/>
      <c r="J38" s="27"/>
      <c r="K38" s="27"/>
      <c r="L38" s="27"/>
      <c r="M38" s="27"/>
      <c r="N38" s="27"/>
      <c r="O38" s="9"/>
      <c r="P38" s="8"/>
    </row>
    <row r="39" spans="1:16" ht="12.75">
      <c r="A39" s="3"/>
      <c r="B39" s="63" t="s">
        <v>79</v>
      </c>
      <c r="C39" s="60"/>
      <c r="D39" s="60"/>
      <c r="E39" s="60"/>
      <c r="F39" s="64">
        <f>SUM(F12:F26)</f>
        <v>50</v>
      </c>
      <c r="G39" s="64">
        <f>SUM(G12:G26)</f>
        <v>25</v>
      </c>
      <c r="H39" s="64">
        <f>SUM(H12:H26)</f>
        <v>25</v>
      </c>
      <c r="I39" s="27"/>
      <c r="J39" s="27"/>
      <c r="K39" s="27"/>
      <c r="L39" s="27"/>
      <c r="M39" s="27"/>
      <c r="N39" s="27"/>
      <c r="O39" s="9"/>
      <c r="P39" s="8"/>
    </row>
    <row r="40" spans="1:16" ht="12.75">
      <c r="A40" s="3"/>
      <c r="B40" s="63" t="s">
        <v>80</v>
      </c>
      <c r="C40" s="60"/>
      <c r="D40" s="60"/>
      <c r="E40" s="60"/>
      <c r="F40" s="64">
        <f>SUM(F28:F33)</f>
        <v>10</v>
      </c>
      <c r="G40" s="64">
        <f>SUM(G28:G33)</f>
        <v>5</v>
      </c>
      <c r="H40" s="64">
        <f>SUM(H28:H33)</f>
        <v>5</v>
      </c>
      <c r="I40" s="36"/>
      <c r="J40" s="36"/>
      <c r="K40" s="27"/>
      <c r="L40" s="3"/>
      <c r="M40" s="3"/>
      <c r="N40" s="3"/>
      <c r="O40" s="9"/>
      <c r="P40" s="8"/>
    </row>
    <row r="41" spans="1:16" ht="12.75">
      <c r="A41" s="3"/>
      <c r="B41" s="63"/>
      <c r="C41" s="60"/>
      <c r="D41" s="60"/>
      <c r="E41" s="60"/>
      <c r="F41" s="64"/>
      <c r="G41" s="64"/>
      <c r="H41" s="64"/>
      <c r="I41" s="36"/>
      <c r="J41" s="36"/>
      <c r="K41" s="27"/>
      <c r="L41" s="3"/>
      <c r="M41" s="3"/>
      <c r="N41" s="3"/>
      <c r="O41" s="9"/>
      <c r="P41" s="8"/>
    </row>
    <row r="42" spans="2:5" ht="12.75">
      <c r="B42" s="144"/>
      <c r="C42" s="145"/>
      <c r="D42" s="145"/>
      <c r="E42" s="145"/>
    </row>
    <row r="43" spans="2:15" s="106" customFormat="1" ht="12.75">
      <c r="B43" s="107" t="s">
        <v>87</v>
      </c>
      <c r="F43" s="106">
        <f>SUM(F12:F15)</f>
        <v>24</v>
      </c>
      <c r="G43" s="106">
        <f aca="true" t="shared" si="4" ref="G43:O43">SUM(G12:G15)</f>
        <v>5</v>
      </c>
      <c r="H43" s="106">
        <f t="shared" si="4"/>
        <v>19</v>
      </c>
      <c r="I43" s="106">
        <f t="shared" si="4"/>
        <v>135</v>
      </c>
      <c r="J43" s="106">
        <f t="shared" si="4"/>
        <v>15</v>
      </c>
      <c r="K43" s="106">
        <f t="shared" si="4"/>
        <v>15</v>
      </c>
      <c r="L43" s="106">
        <f t="shared" si="4"/>
        <v>0</v>
      </c>
      <c r="M43" s="106">
        <f t="shared" si="4"/>
        <v>70</v>
      </c>
      <c r="N43" s="106">
        <f t="shared" si="4"/>
        <v>25</v>
      </c>
      <c r="O43" s="106">
        <f t="shared" si="4"/>
        <v>10</v>
      </c>
    </row>
    <row r="44" spans="2:15" s="95" customFormat="1" ht="12.75">
      <c r="B44" s="108" t="s">
        <v>109</v>
      </c>
      <c r="F44" s="95">
        <f>+F32</f>
        <v>2</v>
      </c>
      <c r="G44" s="95">
        <f aca="true" t="shared" si="5" ref="G44:O44">+G32</f>
        <v>0</v>
      </c>
      <c r="H44" s="95">
        <f t="shared" si="5"/>
        <v>2</v>
      </c>
      <c r="I44" s="95">
        <f t="shared" si="5"/>
        <v>8</v>
      </c>
      <c r="J44" s="95">
        <f t="shared" si="5"/>
        <v>0</v>
      </c>
      <c r="K44" s="95">
        <f t="shared" si="5"/>
        <v>0</v>
      </c>
      <c r="L44" s="95">
        <f t="shared" si="5"/>
        <v>0</v>
      </c>
      <c r="M44" s="95">
        <f t="shared" si="5"/>
        <v>4</v>
      </c>
      <c r="N44" s="95">
        <f t="shared" si="5"/>
        <v>4</v>
      </c>
      <c r="O44" s="95">
        <f t="shared" si="5"/>
        <v>0</v>
      </c>
    </row>
    <row r="45" ht="12.75">
      <c r="B45" s="25"/>
    </row>
    <row r="46" ht="12.75">
      <c r="B46" s="25"/>
    </row>
    <row r="47" ht="12.75">
      <c r="B47" s="25"/>
    </row>
    <row r="48" spans="2:15" ht="12.75">
      <c r="B48" s="14" t="s">
        <v>123</v>
      </c>
      <c r="D48" s="14"/>
      <c r="E48" s="19" t="s">
        <v>11</v>
      </c>
      <c r="F48" s="19" t="s">
        <v>0</v>
      </c>
      <c r="G48" s="19"/>
      <c r="H48" s="19"/>
      <c r="I48" s="19"/>
      <c r="J48" s="14"/>
      <c r="K48" s="14"/>
      <c r="L48" s="14"/>
      <c r="M48" s="14"/>
      <c r="N48" s="14"/>
      <c r="O48" s="14"/>
    </row>
    <row r="49" spans="2:15" ht="12.75">
      <c r="B49" t="s">
        <v>93</v>
      </c>
      <c r="D49" s="15"/>
      <c r="E49" s="31">
        <f>I49/I52</f>
        <v>0.46875</v>
      </c>
      <c r="F49" s="19" t="s">
        <v>12</v>
      </c>
      <c r="G49" s="19"/>
      <c r="H49" s="19"/>
      <c r="I49" s="19">
        <f>J73+M73</f>
        <v>90</v>
      </c>
      <c r="J49" s="14"/>
      <c r="K49" s="14"/>
      <c r="L49" s="14"/>
      <c r="M49" s="14"/>
      <c r="N49" s="14"/>
      <c r="O49" s="14"/>
    </row>
    <row r="50" spans="2:15" ht="12.75">
      <c r="B50" t="s">
        <v>24</v>
      </c>
      <c r="D50" s="15"/>
      <c r="E50" s="31">
        <f>I50/I52</f>
        <v>0.5</v>
      </c>
      <c r="F50" s="19" t="s">
        <v>13</v>
      </c>
      <c r="G50" s="19"/>
      <c r="H50" s="19"/>
      <c r="I50" s="19">
        <f>K73+N73</f>
        <v>96</v>
      </c>
      <c r="J50" s="14"/>
      <c r="K50" s="14"/>
      <c r="L50" s="14"/>
      <c r="M50" s="14"/>
      <c r="N50" s="14"/>
      <c r="O50" s="14"/>
    </row>
    <row r="51" spans="2:15" ht="12.75">
      <c r="B51" t="s">
        <v>31</v>
      </c>
      <c r="D51" s="15"/>
      <c r="E51" s="31">
        <f>I51/I52</f>
        <v>0.03125</v>
      </c>
      <c r="F51" s="19" t="s">
        <v>14</v>
      </c>
      <c r="G51" s="19"/>
      <c r="H51" s="19"/>
      <c r="I51" s="19">
        <f>L73+O73</f>
        <v>6</v>
      </c>
      <c r="J51" s="14"/>
      <c r="K51" s="14"/>
      <c r="L51" s="14"/>
      <c r="M51" s="14"/>
      <c r="N51" s="14"/>
      <c r="O51" s="14"/>
    </row>
    <row r="52" spans="2:15" ht="12.75">
      <c r="B52" t="s">
        <v>47</v>
      </c>
      <c r="D52" s="14"/>
      <c r="E52" s="31">
        <f>SUM(E49:E51)</f>
        <v>1</v>
      </c>
      <c r="F52" s="19" t="s">
        <v>1</v>
      </c>
      <c r="G52" s="19"/>
      <c r="H52" s="19"/>
      <c r="I52" s="19">
        <f>SUM(I49:I51)</f>
        <v>192</v>
      </c>
      <c r="J52" s="14"/>
      <c r="K52" s="14"/>
      <c r="L52" s="14"/>
      <c r="M52" s="14"/>
      <c r="N52" s="14"/>
      <c r="O52" s="14"/>
    </row>
    <row r="53" ht="12.75">
      <c r="B53" t="s">
        <v>104</v>
      </c>
    </row>
    <row r="54" spans="1:16" ht="12.75">
      <c r="A54" s="136" t="s">
        <v>10</v>
      </c>
      <c r="B54" s="137" t="s">
        <v>2</v>
      </c>
      <c r="C54" s="140" t="s">
        <v>71</v>
      </c>
      <c r="D54" s="140"/>
      <c r="E54" s="140"/>
      <c r="F54" s="126" t="s">
        <v>3</v>
      </c>
      <c r="G54" s="127"/>
      <c r="H54" s="128"/>
      <c r="I54" s="148" t="s">
        <v>4</v>
      </c>
      <c r="J54" s="149"/>
      <c r="K54" s="149"/>
      <c r="L54" s="149"/>
      <c r="M54" s="149"/>
      <c r="N54" s="149"/>
      <c r="O54" s="150"/>
      <c r="P54" s="133" t="s">
        <v>122</v>
      </c>
    </row>
    <row r="55" spans="1:16" ht="12.75">
      <c r="A55" s="136"/>
      <c r="B55" s="138"/>
      <c r="C55" s="129" t="s">
        <v>5</v>
      </c>
      <c r="D55" s="123" t="s">
        <v>72</v>
      </c>
      <c r="E55" s="123" t="s">
        <v>73</v>
      </c>
      <c r="F55" s="129" t="s">
        <v>19</v>
      </c>
      <c r="G55" s="129" t="s">
        <v>77</v>
      </c>
      <c r="H55" s="129" t="s">
        <v>78</v>
      </c>
      <c r="I55" s="123" t="s">
        <v>76</v>
      </c>
      <c r="J55" s="141" t="s">
        <v>77</v>
      </c>
      <c r="K55" s="142"/>
      <c r="L55" s="143"/>
      <c r="M55" s="141" t="s">
        <v>78</v>
      </c>
      <c r="N55" s="142"/>
      <c r="O55" s="143"/>
      <c r="P55" s="134"/>
    </row>
    <row r="56" spans="1:16" ht="12.75">
      <c r="A56" s="136"/>
      <c r="B56" s="139"/>
      <c r="C56" s="130"/>
      <c r="D56" s="124"/>
      <c r="E56" s="124"/>
      <c r="F56" s="130"/>
      <c r="G56" s="130"/>
      <c r="H56" s="130"/>
      <c r="I56" s="124"/>
      <c r="J56" s="2" t="s">
        <v>6</v>
      </c>
      <c r="K56" s="4" t="s">
        <v>7</v>
      </c>
      <c r="L56" s="4" t="s">
        <v>8</v>
      </c>
      <c r="M56" s="4" t="s">
        <v>6</v>
      </c>
      <c r="N56" s="4" t="s">
        <v>7</v>
      </c>
      <c r="O56" s="4" t="s">
        <v>8</v>
      </c>
      <c r="P56" s="135"/>
    </row>
    <row r="57" spans="1:16" ht="12.75">
      <c r="A57" s="103">
        <v>1</v>
      </c>
      <c r="B57" s="104" t="s">
        <v>42</v>
      </c>
      <c r="C57" s="102">
        <v>4</v>
      </c>
      <c r="D57" s="102">
        <v>4</v>
      </c>
      <c r="E57" s="102"/>
      <c r="F57" s="103">
        <f>G57+H57</f>
        <v>5</v>
      </c>
      <c r="G57" s="102"/>
      <c r="H57" s="102">
        <v>5</v>
      </c>
      <c r="I57" s="102">
        <v>30</v>
      </c>
      <c r="J57" s="103">
        <v>0</v>
      </c>
      <c r="K57" s="103">
        <v>0</v>
      </c>
      <c r="L57" s="103">
        <v>0</v>
      </c>
      <c r="M57" s="103">
        <v>15</v>
      </c>
      <c r="N57" s="103">
        <v>15</v>
      </c>
      <c r="O57" s="103">
        <v>0</v>
      </c>
      <c r="P57" s="103" t="s">
        <v>113</v>
      </c>
    </row>
    <row r="58" spans="1:16" ht="12.75">
      <c r="A58" s="16">
        <v>2</v>
      </c>
      <c r="B58" s="109" t="s">
        <v>30</v>
      </c>
      <c r="C58" s="24">
        <v>3</v>
      </c>
      <c r="D58" s="24">
        <v>3</v>
      </c>
      <c r="E58" s="24"/>
      <c r="F58" s="24">
        <f aca="true" t="shared" si="6" ref="F58:F66">G58+H58</f>
        <v>6</v>
      </c>
      <c r="G58" s="24">
        <v>6</v>
      </c>
      <c r="H58" s="24"/>
      <c r="I58" s="24">
        <v>29</v>
      </c>
      <c r="J58" s="16">
        <v>19</v>
      </c>
      <c r="K58" s="16">
        <v>10</v>
      </c>
      <c r="L58" s="16">
        <v>0</v>
      </c>
      <c r="M58" s="16">
        <v>0</v>
      </c>
      <c r="N58" s="16">
        <v>0</v>
      </c>
      <c r="O58" s="16">
        <v>0</v>
      </c>
      <c r="P58" s="16" t="s">
        <v>115</v>
      </c>
    </row>
    <row r="59" spans="1:16" ht="12.75">
      <c r="A59" s="16">
        <v>3</v>
      </c>
      <c r="B59" s="110" t="s">
        <v>44</v>
      </c>
      <c r="C59" s="24">
        <v>4</v>
      </c>
      <c r="D59" s="24"/>
      <c r="E59" s="24"/>
      <c r="F59" s="24">
        <f t="shared" si="6"/>
        <v>3</v>
      </c>
      <c r="G59" s="24"/>
      <c r="H59" s="24">
        <v>3</v>
      </c>
      <c r="I59" s="24">
        <v>19</v>
      </c>
      <c r="J59" s="16">
        <v>0</v>
      </c>
      <c r="K59" s="16">
        <v>0</v>
      </c>
      <c r="L59" s="16">
        <v>0</v>
      </c>
      <c r="M59" s="16">
        <v>19</v>
      </c>
      <c r="N59" s="16">
        <v>0</v>
      </c>
      <c r="O59" s="16">
        <v>0</v>
      </c>
      <c r="P59" s="16" t="s">
        <v>118</v>
      </c>
    </row>
    <row r="60" spans="1:16" ht="12.75">
      <c r="A60" s="16">
        <v>4</v>
      </c>
      <c r="B60" s="110" t="s">
        <v>43</v>
      </c>
      <c r="C60" s="24"/>
      <c r="D60" s="24">
        <v>4</v>
      </c>
      <c r="E60" s="24"/>
      <c r="F60" s="24">
        <f t="shared" si="6"/>
        <v>3</v>
      </c>
      <c r="G60" s="24"/>
      <c r="H60" s="24">
        <v>3</v>
      </c>
      <c r="I60" s="24">
        <v>10</v>
      </c>
      <c r="J60" s="16">
        <v>0</v>
      </c>
      <c r="K60" s="16">
        <v>0</v>
      </c>
      <c r="L60" s="16">
        <v>0</v>
      </c>
      <c r="M60" s="16">
        <v>0</v>
      </c>
      <c r="N60" s="16">
        <v>10</v>
      </c>
      <c r="O60" s="16">
        <v>0</v>
      </c>
      <c r="P60" s="16" t="s">
        <v>113</v>
      </c>
    </row>
    <row r="61" spans="1:16" ht="12.75">
      <c r="A61" s="16">
        <v>5</v>
      </c>
      <c r="B61" s="1" t="s">
        <v>132</v>
      </c>
      <c r="C61" s="24"/>
      <c r="D61" s="24"/>
      <c r="E61" s="24">
        <v>3</v>
      </c>
      <c r="F61" s="24">
        <f t="shared" si="6"/>
        <v>8</v>
      </c>
      <c r="G61" s="24">
        <v>8</v>
      </c>
      <c r="H61" s="24"/>
      <c r="I61" s="24">
        <v>15</v>
      </c>
      <c r="J61" s="16">
        <v>0</v>
      </c>
      <c r="K61" s="16">
        <v>15</v>
      </c>
      <c r="L61" s="16">
        <v>0</v>
      </c>
      <c r="M61" s="16">
        <v>0</v>
      </c>
      <c r="N61" s="16">
        <v>0</v>
      </c>
      <c r="O61" s="16">
        <v>0</v>
      </c>
      <c r="P61" s="16" t="s">
        <v>116</v>
      </c>
    </row>
    <row r="62" spans="1:16" ht="12.75">
      <c r="A62" s="16">
        <v>6</v>
      </c>
      <c r="B62" s="1" t="s">
        <v>133</v>
      </c>
      <c r="C62" s="24"/>
      <c r="D62" s="24"/>
      <c r="E62" s="24">
        <v>4</v>
      </c>
      <c r="F62" s="24">
        <f t="shared" si="6"/>
        <v>12</v>
      </c>
      <c r="G62" s="24"/>
      <c r="H62" s="24">
        <v>12</v>
      </c>
      <c r="I62" s="24">
        <v>15</v>
      </c>
      <c r="J62" s="16">
        <v>0</v>
      </c>
      <c r="K62" s="16">
        <v>0</v>
      </c>
      <c r="L62" s="16">
        <v>0</v>
      </c>
      <c r="M62" s="16">
        <v>0</v>
      </c>
      <c r="N62" s="16">
        <v>15</v>
      </c>
      <c r="O62" s="16">
        <v>0</v>
      </c>
      <c r="P62" s="16" t="s">
        <v>116</v>
      </c>
    </row>
    <row r="63" spans="1:16" ht="12.75">
      <c r="A63" s="16">
        <v>7</v>
      </c>
      <c r="B63" s="110" t="s">
        <v>32</v>
      </c>
      <c r="C63" s="24"/>
      <c r="D63" s="24">
        <v>3</v>
      </c>
      <c r="E63" s="24"/>
      <c r="F63" s="24">
        <f t="shared" si="6"/>
        <v>3</v>
      </c>
      <c r="G63" s="24">
        <v>3</v>
      </c>
      <c r="H63" s="24"/>
      <c r="I63" s="24">
        <v>9</v>
      </c>
      <c r="J63" s="16">
        <v>3</v>
      </c>
      <c r="K63" s="16">
        <v>6</v>
      </c>
      <c r="L63" s="16">
        <v>0</v>
      </c>
      <c r="M63" s="16">
        <v>0</v>
      </c>
      <c r="N63" s="16">
        <v>0</v>
      </c>
      <c r="O63" s="16">
        <v>0</v>
      </c>
      <c r="P63" s="16" t="s">
        <v>119</v>
      </c>
    </row>
    <row r="64" spans="1:16" ht="12.75">
      <c r="A64" s="16">
        <v>8</v>
      </c>
      <c r="B64" s="21" t="s">
        <v>33</v>
      </c>
      <c r="C64" s="24"/>
      <c r="D64" s="24">
        <v>3</v>
      </c>
      <c r="E64" s="24"/>
      <c r="F64" s="24">
        <f t="shared" si="6"/>
        <v>2</v>
      </c>
      <c r="G64" s="24">
        <v>2</v>
      </c>
      <c r="H64" s="24"/>
      <c r="I64" s="24">
        <v>7</v>
      </c>
      <c r="J64" s="16">
        <v>0</v>
      </c>
      <c r="K64" s="16">
        <v>7</v>
      </c>
      <c r="L64" s="16">
        <v>0</v>
      </c>
      <c r="M64" s="16">
        <v>0</v>
      </c>
      <c r="N64" s="16">
        <v>0</v>
      </c>
      <c r="O64" s="16">
        <v>0</v>
      </c>
      <c r="P64" s="4" t="s">
        <v>118</v>
      </c>
    </row>
    <row r="65" spans="1:16" ht="12.75">
      <c r="A65" s="16">
        <v>9</v>
      </c>
      <c r="B65" s="110" t="s">
        <v>34</v>
      </c>
      <c r="C65" s="24"/>
      <c r="D65" s="24">
        <v>3</v>
      </c>
      <c r="E65" s="24"/>
      <c r="F65" s="24">
        <f t="shared" si="6"/>
        <v>4</v>
      </c>
      <c r="G65" s="24">
        <v>4</v>
      </c>
      <c r="H65" s="24"/>
      <c r="I65" s="24">
        <v>8</v>
      </c>
      <c r="J65" s="16">
        <v>2</v>
      </c>
      <c r="K65" s="16">
        <v>0</v>
      </c>
      <c r="L65" s="16">
        <v>6</v>
      </c>
      <c r="M65" s="16">
        <v>0</v>
      </c>
      <c r="N65" s="16">
        <v>0</v>
      </c>
      <c r="O65" s="16">
        <v>0</v>
      </c>
      <c r="P65" s="16" t="s">
        <v>117</v>
      </c>
    </row>
    <row r="66" spans="1:16" ht="12.75">
      <c r="A66" s="16">
        <v>10</v>
      </c>
      <c r="B66" s="110" t="s">
        <v>16</v>
      </c>
      <c r="C66" s="24"/>
      <c r="D66" s="24" t="s">
        <v>48</v>
      </c>
      <c r="E66" s="24"/>
      <c r="F66" s="24">
        <f t="shared" si="6"/>
        <v>2</v>
      </c>
      <c r="G66" s="24">
        <v>1</v>
      </c>
      <c r="H66" s="24">
        <v>1</v>
      </c>
      <c r="I66" s="24">
        <v>16</v>
      </c>
      <c r="J66" s="16">
        <v>8</v>
      </c>
      <c r="K66" s="16">
        <v>0</v>
      </c>
      <c r="L66" s="16">
        <v>0</v>
      </c>
      <c r="M66" s="16">
        <v>8</v>
      </c>
      <c r="N66" s="16">
        <v>0</v>
      </c>
      <c r="O66" s="16">
        <v>0</v>
      </c>
      <c r="P66" s="16" t="s">
        <v>116</v>
      </c>
    </row>
    <row r="67" spans="1:16" ht="12.75">
      <c r="A67" s="21"/>
      <c r="B67" s="1"/>
      <c r="C67" s="24"/>
      <c r="D67" s="6"/>
      <c r="E67" s="24"/>
      <c r="F67" s="24"/>
      <c r="G67" s="24"/>
      <c r="H67" s="24"/>
      <c r="I67" s="24"/>
      <c r="J67" s="16"/>
      <c r="K67" s="16"/>
      <c r="L67" s="16"/>
      <c r="M67" s="16"/>
      <c r="N67" s="16"/>
      <c r="O67" s="16"/>
      <c r="P67" s="21"/>
    </row>
    <row r="68" spans="1:16" ht="12.75">
      <c r="A68" s="5"/>
      <c r="B68" s="105" t="s">
        <v>20</v>
      </c>
      <c r="C68" s="4"/>
      <c r="D68" s="4"/>
      <c r="E68" s="4"/>
      <c r="F68" s="24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1:16" s="78" customFormat="1" ht="25.5">
      <c r="A69" s="52">
        <v>11</v>
      </c>
      <c r="B69" s="56" t="s">
        <v>69</v>
      </c>
      <c r="C69" s="52">
        <v>3</v>
      </c>
      <c r="D69" s="55">
        <v>3</v>
      </c>
      <c r="E69" s="52"/>
      <c r="F69" s="79">
        <f>G69+H69</f>
        <v>3</v>
      </c>
      <c r="G69" s="52">
        <v>3</v>
      </c>
      <c r="H69" s="52"/>
      <c r="I69" s="52">
        <v>10</v>
      </c>
      <c r="J69" s="52">
        <v>4</v>
      </c>
      <c r="K69" s="52">
        <v>6</v>
      </c>
      <c r="L69" s="52">
        <v>0</v>
      </c>
      <c r="M69" s="52">
        <v>0</v>
      </c>
      <c r="N69" s="52">
        <v>0</v>
      </c>
      <c r="O69" s="52">
        <v>0</v>
      </c>
      <c r="P69" s="49" t="s">
        <v>113</v>
      </c>
    </row>
    <row r="70" spans="1:16" s="78" customFormat="1" ht="25.5">
      <c r="A70" s="52">
        <v>12</v>
      </c>
      <c r="B70" s="56" t="s">
        <v>66</v>
      </c>
      <c r="C70" s="52"/>
      <c r="D70" s="55">
        <v>3</v>
      </c>
      <c r="E70" s="52"/>
      <c r="F70" s="79">
        <f>G70+H70</f>
        <v>3</v>
      </c>
      <c r="G70" s="52">
        <v>3</v>
      </c>
      <c r="H70" s="52"/>
      <c r="I70" s="52">
        <v>8</v>
      </c>
      <c r="J70" s="52">
        <v>4</v>
      </c>
      <c r="K70" s="52">
        <v>4</v>
      </c>
      <c r="L70" s="52">
        <v>0</v>
      </c>
      <c r="M70" s="52">
        <v>0</v>
      </c>
      <c r="N70" s="52">
        <v>0</v>
      </c>
      <c r="O70" s="52">
        <v>0</v>
      </c>
      <c r="P70" s="49" t="s">
        <v>113</v>
      </c>
    </row>
    <row r="71" spans="1:16" ht="12.75">
      <c r="A71" s="52">
        <v>13</v>
      </c>
      <c r="B71" s="56" t="s">
        <v>67</v>
      </c>
      <c r="C71" s="52"/>
      <c r="D71" s="55">
        <v>4</v>
      </c>
      <c r="E71" s="52"/>
      <c r="F71" s="24">
        <f>G71+H71</f>
        <v>3</v>
      </c>
      <c r="G71" s="52"/>
      <c r="H71" s="52">
        <v>3</v>
      </c>
      <c r="I71" s="52">
        <v>8</v>
      </c>
      <c r="J71" s="52">
        <v>0</v>
      </c>
      <c r="K71" s="52">
        <v>0</v>
      </c>
      <c r="L71" s="52">
        <v>0</v>
      </c>
      <c r="M71" s="52">
        <v>4</v>
      </c>
      <c r="N71" s="52">
        <v>4</v>
      </c>
      <c r="O71" s="52">
        <v>0</v>
      </c>
      <c r="P71" s="49" t="s">
        <v>113</v>
      </c>
    </row>
    <row r="72" spans="1:16" s="78" customFormat="1" ht="25.5">
      <c r="A72" s="52">
        <v>14</v>
      </c>
      <c r="B72" s="56" t="s">
        <v>68</v>
      </c>
      <c r="C72" s="52"/>
      <c r="D72" s="55">
        <v>4</v>
      </c>
      <c r="E72" s="52"/>
      <c r="F72" s="79">
        <f>G72+H72</f>
        <v>3</v>
      </c>
      <c r="G72" s="52"/>
      <c r="H72" s="52">
        <v>3</v>
      </c>
      <c r="I72" s="52">
        <v>8</v>
      </c>
      <c r="J72" s="52">
        <v>0</v>
      </c>
      <c r="K72" s="52">
        <v>0</v>
      </c>
      <c r="L72" s="52">
        <v>0</v>
      </c>
      <c r="M72" s="52">
        <v>4</v>
      </c>
      <c r="N72" s="52">
        <v>4</v>
      </c>
      <c r="O72" s="52">
        <v>0</v>
      </c>
      <c r="P72" s="49" t="s">
        <v>113</v>
      </c>
    </row>
    <row r="73" spans="1:16" ht="12.75">
      <c r="A73" s="10"/>
      <c r="B73" s="10" t="s">
        <v>9</v>
      </c>
      <c r="C73" s="11">
        <f>COUNT(C57:C72)</f>
        <v>4</v>
      </c>
      <c r="D73" s="10"/>
      <c r="E73" s="10"/>
      <c r="F73" s="11">
        <f aca="true" t="shared" si="7" ref="F73:O73">SUM(F57:F72)</f>
        <v>60</v>
      </c>
      <c r="G73" s="11">
        <f t="shared" si="7"/>
        <v>30</v>
      </c>
      <c r="H73" s="11">
        <f t="shared" si="7"/>
        <v>30</v>
      </c>
      <c r="I73" s="11">
        <f t="shared" si="7"/>
        <v>192</v>
      </c>
      <c r="J73" s="11">
        <f t="shared" si="7"/>
        <v>40</v>
      </c>
      <c r="K73" s="11">
        <f t="shared" si="7"/>
        <v>48</v>
      </c>
      <c r="L73" s="11">
        <f t="shared" si="7"/>
        <v>6</v>
      </c>
      <c r="M73" s="11">
        <f t="shared" si="7"/>
        <v>50</v>
      </c>
      <c r="N73" s="11">
        <f t="shared" si="7"/>
        <v>48</v>
      </c>
      <c r="O73" s="11">
        <f t="shared" si="7"/>
        <v>0</v>
      </c>
      <c r="P73" s="10"/>
    </row>
    <row r="74" spans="1:16" ht="12.75">
      <c r="A74" s="14"/>
      <c r="B74" s="14" t="s">
        <v>18</v>
      </c>
      <c r="C74" s="14"/>
      <c r="D74" s="14"/>
      <c r="E74" s="14"/>
      <c r="F74" s="14"/>
      <c r="G74" s="14"/>
      <c r="H74" s="14"/>
      <c r="I74" s="14"/>
      <c r="J74" s="147">
        <f>SUM(J73:L73)</f>
        <v>94</v>
      </c>
      <c r="K74" s="147"/>
      <c r="L74" s="147"/>
      <c r="M74" s="147">
        <f>SUM(M73:O73)</f>
        <v>98</v>
      </c>
      <c r="N74" s="147"/>
      <c r="O74" s="147"/>
      <c r="P74" s="13"/>
    </row>
    <row r="75" spans="1:16" ht="12.75">
      <c r="A75" s="14"/>
      <c r="B75" t="s">
        <v>35</v>
      </c>
      <c r="C75" s="14"/>
      <c r="D75" s="14"/>
      <c r="E75" s="14"/>
      <c r="F75" s="14"/>
      <c r="G75" s="14"/>
      <c r="H75" s="14"/>
      <c r="I75" s="14"/>
      <c r="J75" s="26"/>
      <c r="K75" s="26"/>
      <c r="L75" s="26"/>
      <c r="M75" s="26"/>
      <c r="N75" s="26"/>
      <c r="O75" s="26"/>
      <c r="P75" s="13"/>
    </row>
    <row r="76" spans="1:16" ht="12.75">
      <c r="A76" s="14"/>
      <c r="C76" s="14"/>
      <c r="D76" s="14"/>
      <c r="E76" s="14"/>
      <c r="F76" s="14"/>
      <c r="G76" s="14"/>
      <c r="H76" s="14"/>
      <c r="I76" s="14"/>
      <c r="J76" s="26"/>
      <c r="K76" s="26"/>
      <c r="L76" s="26"/>
      <c r="M76" s="26"/>
      <c r="N76" s="26"/>
      <c r="O76" s="26"/>
      <c r="P76" s="13"/>
    </row>
    <row r="77" spans="1:16" ht="12.75">
      <c r="A77" s="14"/>
      <c r="B77" s="63" t="s">
        <v>79</v>
      </c>
      <c r="C77" s="60"/>
      <c r="D77" s="60"/>
      <c r="E77" s="60"/>
      <c r="F77" s="64">
        <f>SUM(F57:F66)</f>
        <v>48</v>
      </c>
      <c r="G77" s="64">
        <f>SUM(G57:G66)</f>
        <v>24</v>
      </c>
      <c r="H77" s="64">
        <f>SUM(H57:H66)</f>
        <v>24</v>
      </c>
      <c r="I77" s="36"/>
      <c r="J77" s="36"/>
      <c r="K77" s="26"/>
      <c r="L77" s="26"/>
      <c r="M77" s="26"/>
      <c r="N77" s="26"/>
      <c r="O77" s="26"/>
      <c r="P77" s="13"/>
    </row>
    <row r="78" spans="1:16" ht="12.75">
      <c r="A78" s="14"/>
      <c r="B78" s="63" t="s">
        <v>80</v>
      </c>
      <c r="C78" s="60"/>
      <c r="D78" s="60"/>
      <c r="E78" s="60"/>
      <c r="F78" s="64">
        <f>SUM(F69:F72)</f>
        <v>12</v>
      </c>
      <c r="G78" s="64">
        <f>SUM(G69:G72)</f>
        <v>6</v>
      </c>
      <c r="H78" s="64">
        <f>SUM(H69:H72)</f>
        <v>6</v>
      </c>
      <c r="I78" s="36"/>
      <c r="J78" s="36"/>
      <c r="K78" s="26"/>
      <c r="L78" s="26"/>
      <c r="M78" s="26"/>
      <c r="N78" s="26"/>
      <c r="O78" s="26"/>
      <c r="P78" s="13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26"/>
      <c r="K79" s="26"/>
      <c r="L79" s="26"/>
      <c r="M79" s="26"/>
      <c r="N79" s="26"/>
      <c r="O79" s="26"/>
      <c r="P79" s="13"/>
    </row>
    <row r="80" spans="1:16" ht="12.75">
      <c r="A80" s="14"/>
      <c r="B80" s="144"/>
      <c r="C80" s="145"/>
      <c r="D80" s="145"/>
      <c r="E80" s="145"/>
      <c r="P80" s="13"/>
    </row>
    <row r="81" spans="1:15" s="106" customFormat="1" ht="12.75">
      <c r="A81" s="111"/>
      <c r="B81" s="107" t="s">
        <v>87</v>
      </c>
      <c r="F81" s="106">
        <f>SUM(F57:F57)</f>
        <v>5</v>
      </c>
      <c r="G81" s="106">
        <f aca="true" t="shared" si="8" ref="G81:O81">SUM(G57:G57)</f>
        <v>0</v>
      </c>
      <c r="H81" s="106">
        <f t="shared" si="8"/>
        <v>5</v>
      </c>
      <c r="I81" s="106">
        <f t="shared" si="8"/>
        <v>30</v>
      </c>
      <c r="J81" s="106">
        <f t="shared" si="8"/>
        <v>0</v>
      </c>
      <c r="K81" s="106">
        <f t="shared" si="8"/>
        <v>0</v>
      </c>
      <c r="L81" s="106">
        <f t="shared" si="8"/>
        <v>0</v>
      </c>
      <c r="M81" s="106">
        <f t="shared" si="8"/>
        <v>15</v>
      </c>
      <c r="N81" s="106">
        <f t="shared" si="8"/>
        <v>15</v>
      </c>
      <c r="O81" s="106">
        <f t="shared" si="8"/>
        <v>0</v>
      </c>
    </row>
    <row r="82" spans="1:16" ht="12.75">
      <c r="A82" s="1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3"/>
    </row>
    <row r="83" ht="12.75">
      <c r="B83" s="25"/>
    </row>
    <row r="84" ht="12.75">
      <c r="B84" s="25"/>
    </row>
    <row r="85" ht="12.75">
      <c r="B85" s="25"/>
    </row>
    <row r="86" spans="2:6" ht="12.75">
      <c r="B86" s="65" t="s">
        <v>70</v>
      </c>
      <c r="C86" s="12"/>
      <c r="D86" s="12"/>
      <c r="E86" s="12"/>
      <c r="F86" s="12">
        <f>F87+F88</f>
        <v>120</v>
      </c>
    </row>
    <row r="87" spans="2:6" ht="12.75">
      <c r="B87" s="57" t="s">
        <v>81</v>
      </c>
      <c r="C87" s="12"/>
      <c r="D87" s="12"/>
      <c r="E87" s="12"/>
      <c r="F87" s="12">
        <f>F39+F77</f>
        <v>98</v>
      </c>
    </row>
    <row r="88" spans="2:6" ht="12.75">
      <c r="B88" s="57" t="s">
        <v>82</v>
      </c>
      <c r="C88" s="12"/>
      <c r="D88" s="12"/>
      <c r="E88" s="12"/>
      <c r="F88" s="12">
        <f>F40+F78</f>
        <v>22</v>
      </c>
    </row>
    <row r="89" ht="12.75">
      <c r="B89" s="25"/>
    </row>
    <row r="90" ht="12.75">
      <c r="B90" s="25"/>
    </row>
    <row r="91" ht="12.75">
      <c r="B91" s="25"/>
    </row>
    <row r="92" spans="2:6" ht="12.75">
      <c r="B92" s="25"/>
      <c r="D92" s="43"/>
      <c r="E92" s="43"/>
      <c r="F92" s="43"/>
    </row>
    <row r="93" spans="4:6" ht="12.75">
      <c r="D93" s="43"/>
      <c r="E93" s="43"/>
      <c r="F93" s="43" t="s">
        <v>17</v>
      </c>
    </row>
    <row r="94" spans="2:16" s="23" customFormat="1" ht="12.75">
      <c r="B94" s="107" t="s">
        <v>87</v>
      </c>
      <c r="C94" s="106"/>
      <c r="D94" s="106"/>
      <c r="E94" s="106"/>
      <c r="F94" s="106">
        <f>+F43+F81</f>
        <v>29</v>
      </c>
      <c r="G94" s="106">
        <f aca="true" t="shared" si="9" ref="G94:O94">+G43+G81</f>
        <v>5</v>
      </c>
      <c r="H94" s="106">
        <f t="shared" si="9"/>
        <v>24</v>
      </c>
      <c r="I94" s="106">
        <f t="shared" si="9"/>
        <v>165</v>
      </c>
      <c r="J94" s="106">
        <f t="shared" si="9"/>
        <v>15</v>
      </c>
      <c r="K94" s="106">
        <f t="shared" si="9"/>
        <v>15</v>
      </c>
      <c r="L94" s="106">
        <f t="shared" si="9"/>
        <v>0</v>
      </c>
      <c r="M94" s="106">
        <f t="shared" si="9"/>
        <v>85</v>
      </c>
      <c r="N94" s="106">
        <f t="shared" si="9"/>
        <v>40</v>
      </c>
      <c r="O94" s="106">
        <f t="shared" si="9"/>
        <v>10</v>
      </c>
      <c r="P94" s="19"/>
    </row>
    <row r="95" spans="2:15" s="20" customFormat="1" ht="12.75">
      <c r="B95" s="108" t="s">
        <v>109</v>
      </c>
      <c r="C95" s="95"/>
      <c r="D95" s="95"/>
      <c r="E95" s="95"/>
      <c r="F95" s="95">
        <f>+F44</f>
        <v>2</v>
      </c>
      <c r="G95" s="95">
        <f aca="true" t="shared" si="10" ref="G95:O95">+G44</f>
        <v>0</v>
      </c>
      <c r="H95" s="95">
        <f t="shared" si="10"/>
        <v>2</v>
      </c>
      <c r="I95" s="95">
        <f t="shared" si="10"/>
        <v>8</v>
      </c>
      <c r="J95" s="95">
        <f t="shared" si="10"/>
        <v>0</v>
      </c>
      <c r="K95" s="95">
        <f t="shared" si="10"/>
        <v>0</v>
      </c>
      <c r="L95" s="95">
        <f t="shared" si="10"/>
        <v>0</v>
      </c>
      <c r="M95" s="95">
        <f t="shared" si="10"/>
        <v>4</v>
      </c>
      <c r="N95" s="95">
        <f t="shared" si="10"/>
        <v>4</v>
      </c>
      <c r="O95" s="95">
        <f t="shared" si="10"/>
        <v>0</v>
      </c>
    </row>
    <row r="96" spans="2:15" ht="12.75">
      <c r="B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4:15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9" spans="1:10" ht="25.5">
      <c r="A99" s="19"/>
      <c r="B99" s="44" t="s">
        <v>105</v>
      </c>
      <c r="C99" s="19"/>
      <c r="D99" s="19"/>
      <c r="E99" s="19"/>
      <c r="F99" s="19"/>
      <c r="G99" s="19"/>
      <c r="H99" s="19"/>
      <c r="I99" s="19"/>
      <c r="J99" s="19"/>
    </row>
    <row r="100" spans="1:10" ht="12.75">
      <c r="A100" s="19"/>
      <c r="B100" s="19"/>
      <c r="C100" s="40" t="s">
        <v>19</v>
      </c>
      <c r="D100" s="40" t="s">
        <v>15</v>
      </c>
      <c r="E100" s="40" t="s">
        <v>49</v>
      </c>
      <c r="F100" s="40" t="s">
        <v>15</v>
      </c>
      <c r="G100" s="40"/>
      <c r="H100" s="40"/>
      <c r="I100" s="40" t="s">
        <v>50</v>
      </c>
      <c r="J100" s="40" t="s">
        <v>15</v>
      </c>
    </row>
    <row r="101" spans="1:10" ht="12.75">
      <c r="A101" s="19"/>
      <c r="B101" s="40" t="s">
        <v>21</v>
      </c>
      <c r="C101" s="19">
        <f>+E101+I101</f>
        <v>270</v>
      </c>
      <c r="D101" s="41">
        <f>+C101/$C104</f>
        <v>0.5</v>
      </c>
      <c r="E101" s="42">
        <f>SUM(J12:J26)+SUM(M12:M26)+SUM(J57:J66)+SUM(M57:M66)-J26-M26</f>
        <v>228</v>
      </c>
      <c r="F101" s="41">
        <f>+E101/$E104</f>
        <v>0.4956521739130435</v>
      </c>
      <c r="G101" s="41"/>
      <c r="H101" s="41"/>
      <c r="I101" s="42">
        <f>SUM(J28:J33)+SUM(M28:M33)+SUM(J69:J72)+SUM(M69:M72)</f>
        <v>42</v>
      </c>
      <c r="J101" s="41">
        <f>+I101/$I104</f>
        <v>0.525</v>
      </c>
    </row>
    <row r="102" spans="1:10" ht="12.75">
      <c r="A102" s="19"/>
      <c r="B102" s="40" t="s">
        <v>22</v>
      </c>
      <c r="C102" s="19">
        <f>+E102+I102</f>
        <v>232</v>
      </c>
      <c r="D102" s="41">
        <f>+C102/$C104</f>
        <v>0.42962962962962964</v>
      </c>
      <c r="E102" s="42">
        <f>SUM(K12:K26)+SUM(N12:N26)+SUM(K57:K66)+SUM(N57:N66)-K26-N26</f>
        <v>194</v>
      </c>
      <c r="F102" s="41">
        <f>+E102/$E104</f>
        <v>0.4217391304347826</v>
      </c>
      <c r="G102" s="41"/>
      <c r="H102" s="41"/>
      <c r="I102" s="42">
        <f>SUM(K28:K33)+SUM(N28:N33)+SUM(K69:K72)+SUM(N69:N72)</f>
        <v>38</v>
      </c>
      <c r="J102" s="41">
        <f>+I102/$I104</f>
        <v>0.475</v>
      </c>
    </row>
    <row r="103" spans="1:10" ht="12.75">
      <c r="A103" s="19"/>
      <c r="B103" s="40" t="s">
        <v>23</v>
      </c>
      <c r="C103" s="19">
        <f>+E103+I103</f>
        <v>38</v>
      </c>
      <c r="D103" s="41">
        <f>+C103/$C104</f>
        <v>0.07037037037037037</v>
      </c>
      <c r="E103" s="42">
        <f>+SUM(L12:L26)+SUM(O12:O26)+SUM(L57:L66)+SUM(O57:O66)-L26-O26</f>
        <v>38</v>
      </c>
      <c r="F103" s="41">
        <f>+E103/$E104</f>
        <v>0.08260869565217391</v>
      </c>
      <c r="G103" s="41"/>
      <c r="H103" s="41"/>
      <c r="I103" s="42">
        <f>SUM(L28:L33)+SUM(O28:O33)+SUM(L69:L72)+SUM(O69:O72)</f>
        <v>0</v>
      </c>
      <c r="J103" s="41">
        <f>+I103/$I104</f>
        <v>0</v>
      </c>
    </row>
    <row r="104" spans="1:10" ht="12.75">
      <c r="A104" s="19"/>
      <c r="B104" s="40" t="s">
        <v>19</v>
      </c>
      <c r="C104" s="19">
        <f>+E104+I104</f>
        <v>540</v>
      </c>
      <c r="D104" s="41">
        <f>+C104/$C104</f>
        <v>1</v>
      </c>
      <c r="E104" s="19">
        <f>SUM(E101:E103)</f>
        <v>460</v>
      </c>
      <c r="F104" s="41">
        <f>+E104/$E104</f>
        <v>1</v>
      </c>
      <c r="G104" s="41"/>
      <c r="H104" s="41"/>
      <c r="I104" s="19">
        <f>SUM(I101:I103)</f>
        <v>80</v>
      </c>
      <c r="J104" s="41">
        <f>+I104/$I104</f>
        <v>1</v>
      </c>
    </row>
    <row r="106" spans="1:10" ht="25.5">
      <c r="A106" s="19"/>
      <c r="B106" s="44" t="s">
        <v>106</v>
      </c>
      <c r="C106" s="19"/>
      <c r="D106" s="19"/>
      <c r="E106" s="19"/>
      <c r="F106" s="19"/>
      <c r="G106" s="19"/>
      <c r="H106" s="19"/>
      <c r="I106" s="19"/>
      <c r="J106" s="19"/>
    </row>
    <row r="107" spans="1:10" ht="12.75">
      <c r="A107" s="19"/>
      <c r="B107" s="19"/>
      <c r="C107" s="40" t="s">
        <v>19</v>
      </c>
      <c r="D107" s="40" t="s">
        <v>15</v>
      </c>
      <c r="E107" s="40" t="s">
        <v>49</v>
      </c>
      <c r="F107" s="40" t="s">
        <v>15</v>
      </c>
      <c r="G107" s="40"/>
      <c r="H107" s="40"/>
      <c r="I107" s="40" t="s">
        <v>50</v>
      </c>
      <c r="J107" s="40" t="s">
        <v>15</v>
      </c>
    </row>
    <row r="108" spans="1:10" ht="12.75">
      <c r="A108" s="19"/>
      <c r="B108" s="40" t="s">
        <v>21</v>
      </c>
      <c r="C108" s="19">
        <f>+E108+I108</f>
        <v>270</v>
      </c>
      <c r="D108" s="41">
        <f>+C108/$C111</f>
        <v>0.5</v>
      </c>
      <c r="E108" s="42">
        <f>SUM(J12:J26)+SUM(M12:M26)+SUM(J57:J66)+SUM(M57:M66)-J25-M25</f>
        <v>228</v>
      </c>
      <c r="F108" s="41">
        <f>+E108/$E111</f>
        <v>0.4956521739130435</v>
      </c>
      <c r="G108" s="41"/>
      <c r="H108" s="41"/>
      <c r="I108" s="42">
        <f>SUM(J28:J33)+SUM(M28:M33)+SUM(J69:J72)+SUM(M69:M72)</f>
        <v>42</v>
      </c>
      <c r="J108" s="41">
        <f>+I108/$I111</f>
        <v>0.525</v>
      </c>
    </row>
    <row r="109" spans="1:10" ht="12.75">
      <c r="A109" s="19"/>
      <c r="B109" s="40" t="s">
        <v>22</v>
      </c>
      <c r="C109" s="19">
        <f>+E109+I109</f>
        <v>228</v>
      </c>
      <c r="D109" s="41">
        <f>+C109/$C111</f>
        <v>0.4222222222222222</v>
      </c>
      <c r="E109" s="42">
        <f>SUM(K12:K26)+SUM(N12:N26)+SUM(K57:K66)+SUM(N57:N66)-K25-N25</f>
        <v>190</v>
      </c>
      <c r="F109" s="41">
        <f>+E109/$E111</f>
        <v>0.41304347826086957</v>
      </c>
      <c r="G109" s="41"/>
      <c r="H109" s="41"/>
      <c r="I109" s="42">
        <f>SUM(K28:K33)+SUM(N28:N33)+SUM(K69:K72)+SUM(N69:N72)</f>
        <v>38</v>
      </c>
      <c r="J109" s="41">
        <f>+I109/$I111</f>
        <v>0.475</v>
      </c>
    </row>
    <row r="110" spans="1:10" ht="12.75">
      <c r="A110" s="19"/>
      <c r="B110" s="40" t="s">
        <v>23</v>
      </c>
      <c r="C110" s="19">
        <f>+E110+I110</f>
        <v>42</v>
      </c>
      <c r="D110" s="41">
        <f>+C110/$C111</f>
        <v>0.07777777777777778</v>
      </c>
      <c r="E110" s="42">
        <f>+SUM(L12:L26)+SUM(O12:O26)+SUM(L57:L66)+SUM(O57:O66)-L25-O25</f>
        <v>42</v>
      </c>
      <c r="F110" s="41">
        <f>+E110/$E111</f>
        <v>0.09130434782608696</v>
      </c>
      <c r="G110" s="41"/>
      <c r="H110" s="41"/>
      <c r="I110" s="42">
        <f>SUM(L28:L33)+SUM(O28:O33)+SUM(L69:L72)+SUM(O69:O72)</f>
        <v>0</v>
      </c>
      <c r="J110" s="41">
        <f>+I110/$I111</f>
        <v>0</v>
      </c>
    </row>
    <row r="111" spans="1:10" ht="12.75">
      <c r="A111" s="19"/>
      <c r="B111" s="40" t="s">
        <v>19</v>
      </c>
      <c r="C111" s="19">
        <f>+E111+I111</f>
        <v>540</v>
      </c>
      <c r="D111" s="41">
        <f>+C111/$C111</f>
        <v>1</v>
      </c>
      <c r="E111" s="19">
        <f>SUM(E108:E110)</f>
        <v>460</v>
      </c>
      <c r="F111" s="41">
        <f>+E111/$E111</f>
        <v>1</v>
      </c>
      <c r="G111" s="41"/>
      <c r="H111" s="41"/>
      <c r="I111" s="19">
        <f>SUM(I108:I110)</f>
        <v>80</v>
      </c>
      <c r="J111" s="41">
        <f>+I111/$I111</f>
        <v>1</v>
      </c>
    </row>
    <row r="113" spans="2:10" ht="25.5">
      <c r="B113" s="34" t="s">
        <v>107</v>
      </c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26" t="s">
        <v>19</v>
      </c>
      <c r="D114" s="26" t="s">
        <v>15</v>
      </c>
      <c r="E114" s="26" t="s">
        <v>49</v>
      </c>
      <c r="F114" s="26" t="s">
        <v>15</v>
      </c>
      <c r="G114" s="26"/>
      <c r="H114" s="26"/>
      <c r="I114" s="26" t="s">
        <v>50</v>
      </c>
      <c r="J114" s="26" t="s">
        <v>15</v>
      </c>
    </row>
    <row r="115" spans="2:10" ht="12.75">
      <c r="B115" s="26" t="s">
        <v>21</v>
      </c>
      <c r="C115" s="14">
        <f>+E115+I115</f>
        <v>270</v>
      </c>
      <c r="D115" s="32">
        <f>+C115/$C118</f>
        <v>0.5</v>
      </c>
      <c r="E115" s="33">
        <f>(E101+E108)/2</f>
        <v>228</v>
      </c>
      <c r="F115" s="32">
        <f>+E115/$E118</f>
        <v>0.4956521739130435</v>
      </c>
      <c r="G115" s="32"/>
      <c r="H115" s="32"/>
      <c r="I115" s="33">
        <f>(I101+I108)/2</f>
        <v>42</v>
      </c>
      <c r="J115" s="32">
        <f>+I115/$I118</f>
        <v>0.525</v>
      </c>
    </row>
    <row r="116" spans="2:10" ht="12.75">
      <c r="B116" s="26" t="s">
        <v>22</v>
      </c>
      <c r="C116" s="14">
        <f>+E116+I116</f>
        <v>230</v>
      </c>
      <c r="D116" s="32">
        <f>+C116/$C118</f>
        <v>0.42592592592592593</v>
      </c>
      <c r="E116" s="33">
        <f>(E102+E109)/2</f>
        <v>192</v>
      </c>
      <c r="F116" s="32">
        <f>+E116/$E118</f>
        <v>0.41739130434782606</v>
      </c>
      <c r="G116" s="32"/>
      <c r="H116" s="32"/>
      <c r="I116" s="33">
        <f>(I102+I109)/2</f>
        <v>38</v>
      </c>
      <c r="J116" s="32">
        <f>+I116/$I118</f>
        <v>0.475</v>
      </c>
    </row>
    <row r="117" spans="2:10" ht="12.75">
      <c r="B117" s="26" t="s">
        <v>23</v>
      </c>
      <c r="C117" s="14">
        <f>+E117+I117</f>
        <v>40</v>
      </c>
      <c r="D117" s="32">
        <f>+C117/$C118</f>
        <v>0.07407407407407407</v>
      </c>
      <c r="E117" s="33">
        <f>(E103+E110)/2</f>
        <v>40</v>
      </c>
      <c r="F117" s="32">
        <f>+E117/$E118</f>
        <v>0.08695652173913043</v>
      </c>
      <c r="G117" s="32"/>
      <c r="H117" s="32"/>
      <c r="I117" s="33">
        <f>(I103+I110)/2</f>
        <v>0</v>
      </c>
      <c r="J117" s="32">
        <f>+I117/$I118</f>
        <v>0</v>
      </c>
    </row>
    <row r="118" spans="2:10" ht="12.75">
      <c r="B118" s="26" t="s">
        <v>19</v>
      </c>
      <c r="C118" s="14">
        <f>+E118+I118</f>
        <v>540</v>
      </c>
      <c r="D118" s="32">
        <f>+C118/$C118</f>
        <v>1</v>
      </c>
      <c r="E118" s="14">
        <f>SUM(E115:E117)</f>
        <v>460</v>
      </c>
      <c r="F118" s="32">
        <f>+E118/$E118</f>
        <v>1</v>
      </c>
      <c r="G118" s="32"/>
      <c r="H118" s="32"/>
      <c r="I118" s="14">
        <f>SUM(I115:I117)</f>
        <v>80</v>
      </c>
      <c r="J118" s="32">
        <f>+I118/$I118</f>
        <v>1</v>
      </c>
    </row>
    <row r="122" spans="1:4" ht="12.75">
      <c r="A122" s="3"/>
      <c r="C122" s="39" t="s">
        <v>17</v>
      </c>
      <c r="D122" s="39" t="s">
        <v>15</v>
      </c>
    </row>
    <row r="123" spans="1:4" ht="12.75">
      <c r="A123" s="3"/>
      <c r="B123" s="12" t="s">
        <v>51</v>
      </c>
      <c r="C123" s="66">
        <f>+SUM(C124:C127)</f>
        <v>47</v>
      </c>
      <c r="D123" s="67">
        <f>(C123/120)*100</f>
        <v>39.166666666666664</v>
      </c>
    </row>
    <row r="124" spans="2:4" ht="12.75">
      <c r="B124" s="69" t="s">
        <v>85</v>
      </c>
      <c r="C124" s="42">
        <v>3</v>
      </c>
      <c r="D124" s="68"/>
    </row>
    <row r="125" spans="2:4" ht="12.75">
      <c r="B125" s="120" t="s">
        <v>134</v>
      </c>
      <c r="C125" s="19">
        <v>20</v>
      </c>
      <c r="D125" s="14"/>
    </row>
    <row r="126" spans="2:4" ht="12.75">
      <c r="B126" s="69" t="s">
        <v>83</v>
      </c>
      <c r="C126" s="19">
        <v>2</v>
      </c>
      <c r="D126" s="14"/>
    </row>
    <row r="127" spans="2:4" ht="12.75">
      <c r="B127" s="69" t="s">
        <v>84</v>
      </c>
      <c r="C127" s="19">
        <v>22</v>
      </c>
      <c r="D127" s="14"/>
    </row>
    <row r="130" ht="28.5">
      <c r="B130" s="71" t="s">
        <v>88</v>
      </c>
    </row>
    <row r="131" spans="1:3" ht="45">
      <c r="A131" s="72"/>
      <c r="B131" s="73" t="s">
        <v>89</v>
      </c>
      <c r="C131" s="114">
        <v>26</v>
      </c>
    </row>
    <row r="132" spans="1:3" ht="15">
      <c r="A132" s="72"/>
      <c r="B132" s="74" t="s">
        <v>90</v>
      </c>
      <c r="C132" s="44">
        <v>29</v>
      </c>
    </row>
    <row r="133" spans="1:3" ht="30">
      <c r="A133" s="72"/>
      <c r="B133" s="74" t="s">
        <v>91</v>
      </c>
      <c r="C133" s="44">
        <v>2</v>
      </c>
    </row>
    <row r="134" spans="1:3" ht="75">
      <c r="A134" s="72"/>
      <c r="B134" s="74" t="s">
        <v>92</v>
      </c>
      <c r="C134" s="44">
        <v>0</v>
      </c>
    </row>
  </sheetData>
  <sheetProtection/>
  <mergeCells count="41">
    <mergeCell ref="L35:N35"/>
    <mergeCell ref="F25:F26"/>
    <mergeCell ref="P25:P26"/>
    <mergeCell ref="I35:K35"/>
    <mergeCell ref="C10:C11"/>
    <mergeCell ref="G55:G56"/>
    <mergeCell ref="P9:P11"/>
    <mergeCell ref="F10:F11"/>
    <mergeCell ref="J10:L10"/>
    <mergeCell ref="M10:O10"/>
    <mergeCell ref="P54:P56"/>
    <mergeCell ref="C54:E54"/>
    <mergeCell ref="B54:B56"/>
    <mergeCell ref="A9:A11"/>
    <mergeCell ref="B9:B11"/>
    <mergeCell ref="C9:E9"/>
    <mergeCell ref="I9:O9"/>
    <mergeCell ref="F9:H9"/>
    <mergeCell ref="C55:C56"/>
    <mergeCell ref="D10:D11"/>
    <mergeCell ref="L37:N37"/>
    <mergeCell ref="J74:L74"/>
    <mergeCell ref="E55:E56"/>
    <mergeCell ref="M74:O74"/>
    <mergeCell ref="F55:F56"/>
    <mergeCell ref="I54:O54"/>
    <mergeCell ref="F54:H54"/>
    <mergeCell ref="M55:O55"/>
    <mergeCell ref="J55:L55"/>
    <mergeCell ref="E10:E11"/>
    <mergeCell ref="G10:G11"/>
    <mergeCell ref="H10:H11"/>
    <mergeCell ref="I10:I11"/>
    <mergeCell ref="G25:G26"/>
    <mergeCell ref="A54:A56"/>
    <mergeCell ref="B80:E80"/>
    <mergeCell ref="B42:E42"/>
    <mergeCell ref="I37:K37"/>
    <mergeCell ref="D55:D56"/>
    <mergeCell ref="I55:I56"/>
    <mergeCell ref="H55:H56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J.Łojek</cp:lastModifiedBy>
  <cp:lastPrinted>2013-03-06T16:16:02Z</cp:lastPrinted>
  <dcterms:created xsi:type="dcterms:W3CDTF">2009-03-13T14:33:04Z</dcterms:created>
  <dcterms:modified xsi:type="dcterms:W3CDTF">2014-06-05T18:16:06Z</dcterms:modified>
  <cp:category/>
  <cp:version/>
  <cp:contentType/>
  <cp:contentStatus/>
</cp:coreProperties>
</file>