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1"/>
  </bookViews>
  <sheets>
    <sheet name="ZARZADZANIE LM" sheetId="1" r:id="rId1"/>
    <sheet name="ZARZADZANIE ZJiŚ" sheetId="2" r:id="rId2"/>
  </sheets>
  <definedNames>
    <definedName name="_xlnm.Print_Area" localSheetId="0">'ZARZADZANIE LM'!$A$1:$P$173</definedName>
    <definedName name="_xlnm.Print_Area" localSheetId="1">'ZARZADZANIE ZJiŚ'!$A$1:$P$169</definedName>
  </definedNames>
  <calcPr fullCalcOnLoad="1"/>
</workbook>
</file>

<file path=xl/sharedStrings.xml><?xml version="1.0" encoding="utf-8"?>
<sst xmlns="http://schemas.openxmlformats.org/spreadsheetml/2006/main" count="577" uniqueCount="177">
  <si>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</si>
  <si>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</si>
  <si>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</si>
  <si>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</si>
  <si>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</si>
  <si>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</si>
  <si>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Egzam.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</si>
  <si>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</si>
  <si>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</si>
  <si>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</si>
  <si>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</si>
  <si>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</si>
  <si>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</si>
  <si>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</si>
  <si>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</si>
  <si>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</si>
  <si>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RAZEM</t>
  </si>
  <si>
    <t xml:space="preserve">Rok II </t>
  </si>
  <si>
    <t>Makroekonomia</t>
  </si>
  <si>
    <t>Statystyka opisowa</t>
  </si>
  <si>
    <t>Seminarium dyplomowe</t>
  </si>
  <si>
    <t>Praktyka zawodowa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</si>
  <si>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</si>
  <si>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</si>
  <si>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</si>
  <si>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</si>
  <si>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</si>
  <si>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</si>
  <si>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</si>
  <si>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</si>
  <si>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</si>
  <si>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</si>
  <si>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</si>
  <si>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</si>
  <si>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</si>
  <si>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</si>
  <si>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</si>
  <si>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</si>
  <si>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</si>
  <si>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</si>
  <si>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</si>
  <si>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</si>
  <si>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</si>
  <si>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</si>
  <si>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</si>
  <si>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Strategie rozwoju organizacji</t>
  </si>
  <si>
    <t>Zarządzanie zasobami ludzkimi</t>
  </si>
  <si>
    <t>Zarządzanie międzynarodowe</t>
  </si>
  <si>
    <t>Zarządzanie wiedzą</t>
  </si>
  <si>
    <t>Wykład do wyboru*</t>
  </si>
  <si>
    <t>Podstawy marketingu</t>
  </si>
  <si>
    <t>Finanse przedsiębiorstwa</t>
  </si>
  <si>
    <t>Zarządzanie projektami</t>
  </si>
  <si>
    <t>Zarządzanie małym przedsiębiorstwem</t>
  </si>
  <si>
    <t>Współdziałanie  gospodarcze przedsiębiorstw</t>
  </si>
  <si>
    <t>ECTS</t>
  </si>
  <si>
    <t xml:space="preserve">Ekonometria </t>
  </si>
  <si>
    <t>Zarządzanie przestrzenią</t>
  </si>
  <si>
    <t>Razem godziny w semestrze</t>
  </si>
  <si>
    <t>Analiza ekonomiczna</t>
  </si>
  <si>
    <t>Organizacja pracy</t>
  </si>
  <si>
    <t>Razem</t>
  </si>
  <si>
    <t>Podstawy logistyki</t>
  </si>
  <si>
    <t>Przedmioty specjalnościowe</t>
  </si>
  <si>
    <t>w</t>
  </si>
  <si>
    <t>ćw.</t>
  </si>
  <si>
    <t>lab.</t>
  </si>
  <si>
    <t>Studia stacjonarne I stopnia</t>
  </si>
  <si>
    <t>Język obcy II</t>
  </si>
  <si>
    <t>Wychowanie fizyczne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</si>
  <si>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</si>
  <si>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</si>
  <si>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</si>
  <si>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</si>
  <si>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</si>
  <si>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Logistyka dystrybucji</t>
  </si>
  <si>
    <t>Systemy zarządzania jakością i środowiskiem</t>
  </si>
  <si>
    <t>Prośrodowiskowe zarządzanie organizacją</t>
  </si>
  <si>
    <t>Ekonomia środowiska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</si>
  <si>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</si>
  <si>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</si>
  <si>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</si>
  <si>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</si>
  <si>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</si>
  <si>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</si>
  <si>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Finanse i rachunkowość środowiska</t>
  </si>
  <si>
    <t>Audity jakości i środowiska</t>
  </si>
  <si>
    <t>Zarządzanie zrównoważonym rozwojem</t>
  </si>
  <si>
    <t>Marketing ekologiczny i modele konsumpcji</t>
  </si>
  <si>
    <t>Analiza wskaźnikowa i benchmarking</t>
  </si>
  <si>
    <t>JO</t>
  </si>
  <si>
    <t>Zarządzanie produkcją</t>
  </si>
  <si>
    <t>Specjalność: –</t>
  </si>
  <si>
    <t>1, 2</t>
  </si>
  <si>
    <t>3, 4</t>
  </si>
  <si>
    <t>5, 6</t>
  </si>
  <si>
    <t>Inżynieria środowiskowa</t>
  </si>
  <si>
    <t>Informatyka w zarządzaniu</t>
  </si>
  <si>
    <t xml:space="preserve"> </t>
  </si>
  <si>
    <t>Do wyboru (co najmniej 30%)</t>
  </si>
  <si>
    <t>Przyrodnicze, prawne i etyczne podstawy ochrony środowiska</t>
  </si>
  <si>
    <t>Metody doskonalenia systemów zarządzania</t>
  </si>
  <si>
    <t>Wykład do wyboru</t>
  </si>
  <si>
    <t>RAZEM ECTS (145+35)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</si>
  <si>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</si>
  <si>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</si>
  <si>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</si>
  <si>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</si>
  <si>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</si>
  <si>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</si>
  <si>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</si>
  <si>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</si>
  <si>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S5</t>
  </si>
  <si>
    <t>S6</t>
  </si>
  <si>
    <t>ECTS - przedmioty na kierunku</t>
  </si>
  <si>
    <t>ECTS - przedmioty na specjalności</t>
  </si>
  <si>
    <t>ECTS - przedmioty na kierunku (145)</t>
  </si>
  <si>
    <t>ECTS - przedmioty na specjalności (35)</t>
  </si>
  <si>
    <t>przedmioty na kierunku</t>
  </si>
  <si>
    <t>przedmioty na specjalności</t>
  </si>
  <si>
    <t>godz.</t>
  </si>
  <si>
    <t>Specjalność</t>
  </si>
  <si>
    <t>Analiza kosztów i korzyści</t>
  </si>
  <si>
    <t>Specjalność: Logistyka menedżerska</t>
  </si>
  <si>
    <t>Plan studiów na rok akad. 2013/2014</t>
  </si>
  <si>
    <t>Plan studiów na rok akad. 2014/2015</t>
  </si>
  <si>
    <t>Specjalność: Logistyka menedżerksa</t>
  </si>
  <si>
    <t>Logistyka menedżerska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</si>
  <si>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</si>
  <si>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</si>
  <si>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</si>
  <si>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</si>
  <si>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</si>
  <si>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</si>
  <si>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e. Minimalną liczbę punktów ECTS, którą student musi uzyskać na zajęciach z wychowania fizycznego</t>
  </si>
  <si>
    <t>Wykład do wyboru na specjalności</t>
  </si>
  <si>
    <t>Metody statystyczne w doskonaleniu procesów</t>
  </si>
  <si>
    <t>** student wybiera jeden wykład w ramach specjalności</t>
  </si>
  <si>
    <t>Wykład do wyboru**</t>
  </si>
  <si>
    <t>*  student wybiera jeden wykład w ramach specjalności</t>
  </si>
  <si>
    <t>* student wybiera jeden wykład w ramach przedmiotu na kierunku</t>
  </si>
  <si>
    <t>Socjologia</t>
  </si>
  <si>
    <t>Ekologia społeczna</t>
  </si>
  <si>
    <t>Ekologistyka</t>
  </si>
  <si>
    <t>Elektoniczne źródła informacji naukowej</t>
  </si>
  <si>
    <t>Wydział Ekonomii, Zarządzania i Turystyki</t>
  </si>
  <si>
    <t>Plan studiów na rok akad. 2015/2016</t>
  </si>
  <si>
    <t>Społeczna odpowiedzialność przedsiębiorstwa</t>
  </si>
  <si>
    <t>Specjalność: Zarządzanie jakością i środowiskiem</t>
  </si>
  <si>
    <t>Zarządzanie jakością i środowiskiem</t>
  </si>
  <si>
    <t>Przysposobienie biblioteczne (e-learning)</t>
  </si>
  <si>
    <t>Praktyczne</t>
  </si>
  <si>
    <t>KM</t>
  </si>
  <si>
    <t>KEiI</t>
  </si>
  <si>
    <t>KNoP</t>
  </si>
  <si>
    <t>ZNS</t>
  </si>
  <si>
    <t>SJO</t>
  </si>
  <si>
    <t>SWFiS</t>
  </si>
  <si>
    <t>KZJiŚ</t>
  </si>
  <si>
    <t>KEiPE</t>
  </si>
  <si>
    <t>Biblioteka</t>
  </si>
  <si>
    <t>KFiR</t>
  </si>
  <si>
    <t>x</t>
  </si>
  <si>
    <t>KZSiL</t>
  </si>
  <si>
    <t>KMiZGT</t>
  </si>
  <si>
    <t>KGP</t>
  </si>
  <si>
    <t>KGR</t>
  </si>
  <si>
    <t>KPG - Wrocław</t>
  </si>
  <si>
    <t>Jednostka prowadząca</t>
  </si>
  <si>
    <t>KGR - ZEAR</t>
  </si>
  <si>
    <t>KMSG - FA</t>
  </si>
  <si>
    <t>KNoP / KZSiL</t>
  </si>
  <si>
    <t>KGP / KZJiŚ</t>
  </si>
  <si>
    <t>KZJiS / KEiI</t>
  </si>
  <si>
    <t>KNoP / ZNS</t>
  </si>
  <si>
    <t>Załącznik 5 do Uchwały Rady Wydziału nr 162013 z 22.03.2013 r.</t>
  </si>
  <si>
    <t>Załącznik 5 do Uchwały Rady Wydziału nr 16/2013 z 22.03.2013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</si>
</sst>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 CE"/>
      <family val="0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b/>
      <i/>
      <sz val="10"/>
      <color theme="1"/>
      <name val="Arial CE"/>
      <family val="0"/>
    </font>
    <font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60" zoomScalePageLayoutView="0" workbookViewId="0" topLeftCell="A115">
      <selection activeCell="A1" sqref="A1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3.875" style="0" customWidth="1"/>
    <col min="17" max="17" width="10.25390625" style="0" bestFit="1" customWidth="1"/>
  </cols>
  <sheetData>
    <row r="1" s="49" customFormat="1" ht="15.75">
      <c r="A1" s="49" t="s">
        <v>175</v>
      </c>
    </row>
    <row r="3" spans="2:13" ht="12.75">
      <c r="B3" s="11" t="s">
        <v>124</v>
      </c>
      <c r="D3" s="11"/>
      <c r="E3" s="16" t="s">
        <v>28</v>
      </c>
      <c r="F3" s="16" t="s">
        <v>0</v>
      </c>
      <c r="G3" s="16"/>
      <c r="H3" s="16"/>
      <c r="I3" s="16"/>
      <c r="J3" s="11"/>
      <c r="K3" s="11"/>
      <c r="L3" s="11"/>
      <c r="M3" s="11"/>
    </row>
    <row r="4" spans="2:13" ht="12.75">
      <c r="B4" t="s">
        <v>145</v>
      </c>
      <c r="D4" s="11"/>
      <c r="E4" s="38">
        <f>I4/I7</f>
        <v>0.3975694444444444</v>
      </c>
      <c r="F4" s="16" t="s">
        <v>30</v>
      </c>
      <c r="G4" s="16"/>
      <c r="H4" s="16"/>
      <c r="I4" s="16">
        <f>J27+M27</f>
        <v>229</v>
      </c>
      <c r="J4" s="11"/>
      <c r="K4" s="11"/>
      <c r="L4" s="11"/>
      <c r="M4" s="11"/>
    </row>
    <row r="5" spans="2:13" ht="12.75">
      <c r="B5" t="s">
        <v>67</v>
      </c>
      <c r="D5" s="11"/>
      <c r="E5" s="38">
        <f>I5/I7</f>
        <v>0.5503472222222222</v>
      </c>
      <c r="F5" s="16" t="s">
        <v>31</v>
      </c>
      <c r="G5" s="16"/>
      <c r="H5" s="16"/>
      <c r="I5" s="16">
        <f>K27+N27</f>
        <v>317</v>
      </c>
      <c r="J5" s="11"/>
      <c r="K5" s="11"/>
      <c r="L5" s="11"/>
      <c r="M5" s="11"/>
    </row>
    <row r="6" spans="2:13" ht="12.75">
      <c r="B6" t="s">
        <v>1</v>
      </c>
      <c r="D6" s="11"/>
      <c r="E6" s="38">
        <f>I6/I7</f>
        <v>0.052083333333333336</v>
      </c>
      <c r="F6" s="16" t="s">
        <v>32</v>
      </c>
      <c r="G6" s="16"/>
      <c r="H6" s="16"/>
      <c r="I6" s="16">
        <f>L27+O27</f>
        <v>30</v>
      </c>
      <c r="J6" s="11"/>
      <c r="K6" s="11"/>
      <c r="L6" s="11"/>
      <c r="M6" s="11"/>
    </row>
    <row r="7" spans="2:13" ht="12.75">
      <c r="B7" t="s">
        <v>34</v>
      </c>
      <c r="D7" s="11"/>
      <c r="E7" s="38">
        <f>SUM(E4:E6)</f>
        <v>1</v>
      </c>
      <c r="F7" s="16" t="s">
        <v>2</v>
      </c>
      <c r="G7" s="16"/>
      <c r="H7" s="16"/>
      <c r="I7" s="16">
        <f>SUM(I4:I6)</f>
        <v>576</v>
      </c>
      <c r="J7" s="11"/>
      <c r="K7" s="11"/>
      <c r="L7" s="11"/>
      <c r="M7" s="11"/>
    </row>
    <row r="8" spans="2:13" ht="12.75">
      <c r="B8" t="s">
        <v>92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ht="12.75" customHeight="1">
      <c r="A9" s="139" t="s">
        <v>23</v>
      </c>
      <c r="B9" s="139" t="s">
        <v>3</v>
      </c>
      <c r="C9" s="140" t="s">
        <v>104</v>
      </c>
      <c r="D9" s="140"/>
      <c r="E9" s="140"/>
      <c r="F9" s="130" t="s">
        <v>4</v>
      </c>
      <c r="G9" s="131"/>
      <c r="H9" s="132"/>
      <c r="I9" s="140" t="s">
        <v>5</v>
      </c>
      <c r="J9" s="139"/>
      <c r="K9" s="139"/>
      <c r="L9" s="139"/>
      <c r="M9" s="139"/>
      <c r="N9" s="139"/>
      <c r="O9" s="139"/>
      <c r="P9" s="146" t="s">
        <v>168</v>
      </c>
    </row>
    <row r="10" spans="1:16" s="1" customFormat="1" ht="12.75">
      <c r="A10" s="139"/>
      <c r="B10" s="143"/>
      <c r="C10" s="133" t="s">
        <v>6</v>
      </c>
      <c r="D10" s="128" t="s">
        <v>105</v>
      </c>
      <c r="E10" s="128" t="s">
        <v>106</v>
      </c>
      <c r="F10" s="133" t="s">
        <v>61</v>
      </c>
      <c r="G10" s="133" t="s">
        <v>107</v>
      </c>
      <c r="H10" s="133" t="s">
        <v>108</v>
      </c>
      <c r="I10" s="128" t="s">
        <v>109</v>
      </c>
      <c r="J10" s="135" t="s">
        <v>107</v>
      </c>
      <c r="K10" s="136"/>
      <c r="L10" s="137"/>
      <c r="M10" s="135" t="s">
        <v>108</v>
      </c>
      <c r="N10" s="136"/>
      <c r="O10" s="137"/>
      <c r="P10" s="147"/>
    </row>
    <row r="11" spans="1:16" s="1" customFormat="1" ht="12.75">
      <c r="A11" s="139"/>
      <c r="B11" s="143"/>
      <c r="C11" s="134"/>
      <c r="D11" s="129"/>
      <c r="E11" s="129"/>
      <c r="F11" s="134"/>
      <c r="G11" s="134"/>
      <c r="H11" s="134"/>
      <c r="I11" s="129"/>
      <c r="J11" s="46" t="s">
        <v>7</v>
      </c>
      <c r="K11" s="47" t="s">
        <v>8</v>
      </c>
      <c r="L11" s="47" t="s">
        <v>9</v>
      </c>
      <c r="M11" s="47" t="s">
        <v>7</v>
      </c>
      <c r="N11" s="47" t="s">
        <v>8</v>
      </c>
      <c r="O11" s="47" t="s">
        <v>9</v>
      </c>
      <c r="P11" s="148"/>
    </row>
    <row r="12" spans="1:16" s="22" customFormat="1" ht="12.75">
      <c r="A12" s="93">
        <v>1</v>
      </c>
      <c r="B12" s="93" t="s">
        <v>11</v>
      </c>
      <c r="C12" s="94">
        <v>1</v>
      </c>
      <c r="D12" s="94">
        <v>1</v>
      </c>
      <c r="E12" s="94"/>
      <c r="F12" s="95">
        <v>6</v>
      </c>
      <c r="G12" s="94">
        <v>6</v>
      </c>
      <c r="H12" s="94"/>
      <c r="I12" s="94">
        <v>45</v>
      </c>
      <c r="J12" s="95">
        <v>15</v>
      </c>
      <c r="K12" s="95">
        <v>30</v>
      </c>
      <c r="L12" s="95">
        <v>0</v>
      </c>
      <c r="M12" s="95">
        <v>0</v>
      </c>
      <c r="N12" s="95">
        <v>0</v>
      </c>
      <c r="O12" s="95">
        <v>0</v>
      </c>
      <c r="P12" s="95" t="s">
        <v>152</v>
      </c>
    </row>
    <row r="13" spans="1:16" s="22" customFormat="1" ht="12.75">
      <c r="A13" s="93">
        <v>2</v>
      </c>
      <c r="B13" s="93" t="s">
        <v>12</v>
      </c>
      <c r="C13" s="95">
        <v>1</v>
      </c>
      <c r="D13" s="94">
        <v>1</v>
      </c>
      <c r="E13" s="95"/>
      <c r="F13" s="95">
        <v>6</v>
      </c>
      <c r="G13" s="95">
        <v>6</v>
      </c>
      <c r="H13" s="95"/>
      <c r="I13" s="95">
        <v>45</v>
      </c>
      <c r="J13" s="95">
        <v>15</v>
      </c>
      <c r="K13" s="95">
        <v>30</v>
      </c>
      <c r="L13" s="95">
        <v>0</v>
      </c>
      <c r="M13" s="95">
        <v>0</v>
      </c>
      <c r="N13" s="95">
        <v>0</v>
      </c>
      <c r="O13" s="95">
        <v>0</v>
      </c>
      <c r="P13" s="95" t="s">
        <v>153</v>
      </c>
    </row>
    <row r="14" spans="1:16" s="22" customFormat="1" ht="12.75">
      <c r="A14" s="93">
        <v>3</v>
      </c>
      <c r="B14" s="93" t="s">
        <v>15</v>
      </c>
      <c r="C14" s="95"/>
      <c r="D14" s="94">
        <v>2</v>
      </c>
      <c r="E14" s="95"/>
      <c r="F14" s="95">
        <f aca="true" t="shared" si="0" ref="F14:F24">G14+H14</f>
        <v>6</v>
      </c>
      <c r="G14" s="95"/>
      <c r="H14" s="95">
        <v>6</v>
      </c>
      <c r="I14" s="95">
        <v>34</v>
      </c>
      <c r="J14" s="95">
        <v>0</v>
      </c>
      <c r="K14" s="95">
        <v>0</v>
      </c>
      <c r="L14" s="95">
        <v>0</v>
      </c>
      <c r="M14" s="95">
        <v>34</v>
      </c>
      <c r="N14" s="95">
        <v>0</v>
      </c>
      <c r="O14" s="95">
        <v>0</v>
      </c>
      <c r="P14" s="95" t="s">
        <v>167</v>
      </c>
    </row>
    <row r="15" spans="1:16" s="22" customFormat="1" ht="12.75">
      <c r="A15" s="93">
        <v>4</v>
      </c>
      <c r="B15" s="93" t="s">
        <v>36</v>
      </c>
      <c r="C15" s="95">
        <v>1</v>
      </c>
      <c r="D15" s="94">
        <v>1</v>
      </c>
      <c r="E15" s="95"/>
      <c r="F15" s="95">
        <v>8</v>
      </c>
      <c r="G15" s="95">
        <v>8</v>
      </c>
      <c r="H15" s="95"/>
      <c r="I15" s="95">
        <v>60</v>
      </c>
      <c r="J15" s="95">
        <v>30</v>
      </c>
      <c r="K15" s="95">
        <v>30</v>
      </c>
      <c r="L15" s="95">
        <v>0</v>
      </c>
      <c r="M15" s="95">
        <v>0</v>
      </c>
      <c r="N15" s="95">
        <v>0</v>
      </c>
      <c r="O15" s="95">
        <v>0</v>
      </c>
      <c r="P15" s="95" t="s">
        <v>154</v>
      </c>
    </row>
    <row r="16" spans="1:16" s="21" customFormat="1" ht="12.75">
      <c r="A16" s="19">
        <v>5</v>
      </c>
      <c r="B16" s="19" t="s">
        <v>35</v>
      </c>
      <c r="C16" s="13">
        <v>2</v>
      </c>
      <c r="D16" s="13">
        <v>2</v>
      </c>
      <c r="E16" s="13"/>
      <c r="F16" s="13">
        <v>5</v>
      </c>
      <c r="G16" s="13"/>
      <c r="H16" s="13">
        <v>5</v>
      </c>
      <c r="I16" s="13">
        <v>30</v>
      </c>
      <c r="J16" s="13">
        <v>0</v>
      </c>
      <c r="K16" s="13">
        <v>0</v>
      </c>
      <c r="L16" s="13">
        <v>0</v>
      </c>
      <c r="M16" s="13">
        <v>15</v>
      </c>
      <c r="N16" s="13">
        <v>15</v>
      </c>
      <c r="O16" s="13">
        <v>0</v>
      </c>
      <c r="P16" s="2" t="s">
        <v>158</v>
      </c>
    </row>
    <row r="17" spans="1:16" s="22" customFormat="1" ht="12.75">
      <c r="A17" s="93">
        <v>6</v>
      </c>
      <c r="B17" s="93" t="s">
        <v>14</v>
      </c>
      <c r="C17" s="95"/>
      <c r="D17" s="94">
        <v>1</v>
      </c>
      <c r="E17" s="95"/>
      <c r="F17" s="95">
        <v>3</v>
      </c>
      <c r="G17" s="95">
        <v>3</v>
      </c>
      <c r="H17" s="95"/>
      <c r="I17" s="95">
        <v>30</v>
      </c>
      <c r="J17" s="95">
        <v>30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 t="s">
        <v>155</v>
      </c>
    </row>
    <row r="18" spans="1:16" s="22" customFormat="1" ht="12.75">
      <c r="A18" s="93">
        <v>7</v>
      </c>
      <c r="B18" s="93" t="s">
        <v>141</v>
      </c>
      <c r="C18" s="95"/>
      <c r="D18" s="94">
        <v>2</v>
      </c>
      <c r="E18" s="95"/>
      <c r="F18" s="95">
        <v>2</v>
      </c>
      <c r="G18" s="95"/>
      <c r="H18" s="95">
        <v>2</v>
      </c>
      <c r="I18" s="95">
        <v>15</v>
      </c>
      <c r="J18" s="95">
        <v>0</v>
      </c>
      <c r="K18" s="95">
        <v>0</v>
      </c>
      <c r="L18" s="95">
        <v>0</v>
      </c>
      <c r="M18" s="95">
        <v>15</v>
      </c>
      <c r="N18" s="95">
        <v>0</v>
      </c>
      <c r="O18" s="95">
        <v>0</v>
      </c>
      <c r="P18" s="95" t="s">
        <v>155</v>
      </c>
    </row>
    <row r="19" spans="1:16" s="22" customFormat="1" ht="12.75">
      <c r="A19" s="96">
        <v>8</v>
      </c>
      <c r="B19" s="96" t="s">
        <v>142</v>
      </c>
      <c r="C19" s="97"/>
      <c r="D19" s="98">
        <v>2</v>
      </c>
      <c r="E19" s="97"/>
      <c r="F19" s="97">
        <v>2</v>
      </c>
      <c r="G19" s="97"/>
      <c r="H19" s="97">
        <v>2</v>
      </c>
      <c r="I19" s="97">
        <v>15</v>
      </c>
      <c r="J19" s="97">
        <v>0</v>
      </c>
      <c r="K19" s="97">
        <v>0</v>
      </c>
      <c r="L19" s="97">
        <v>0</v>
      </c>
      <c r="M19" s="97">
        <v>15</v>
      </c>
      <c r="N19" s="97">
        <v>0</v>
      </c>
      <c r="O19" s="97">
        <v>0</v>
      </c>
      <c r="P19" s="120" t="s">
        <v>155</v>
      </c>
    </row>
    <row r="20" spans="1:16" s="21" customFormat="1" ht="12.75">
      <c r="A20" s="19">
        <v>9</v>
      </c>
      <c r="B20" s="19" t="s">
        <v>13</v>
      </c>
      <c r="C20" s="13"/>
      <c r="D20" s="13">
        <v>1</v>
      </c>
      <c r="E20" s="13"/>
      <c r="F20" s="13">
        <f t="shared" si="0"/>
        <v>2</v>
      </c>
      <c r="G20" s="13">
        <v>2</v>
      </c>
      <c r="H20" s="13"/>
      <c r="I20" s="13">
        <v>30</v>
      </c>
      <c r="J20" s="20">
        <v>0</v>
      </c>
      <c r="K20" s="20">
        <v>0</v>
      </c>
      <c r="L20" s="20">
        <v>30</v>
      </c>
      <c r="M20" s="20">
        <v>0</v>
      </c>
      <c r="N20" s="20">
        <v>0</v>
      </c>
      <c r="O20" s="20">
        <v>0</v>
      </c>
      <c r="P20" s="2" t="s">
        <v>153</v>
      </c>
    </row>
    <row r="21" spans="1:16" s="21" customFormat="1" ht="12.75">
      <c r="A21" s="19">
        <v>10</v>
      </c>
      <c r="B21" s="99" t="s">
        <v>10</v>
      </c>
      <c r="C21" s="26"/>
      <c r="D21" s="26" t="s">
        <v>93</v>
      </c>
      <c r="E21" s="26"/>
      <c r="F21" s="13">
        <f t="shared" si="0"/>
        <v>4</v>
      </c>
      <c r="G21" s="26">
        <v>2</v>
      </c>
      <c r="H21" s="26">
        <v>2</v>
      </c>
      <c r="I21" s="26">
        <v>60</v>
      </c>
      <c r="J21" s="13">
        <v>0</v>
      </c>
      <c r="K21" s="13">
        <v>30</v>
      </c>
      <c r="L21" s="13">
        <v>0</v>
      </c>
      <c r="M21" s="13">
        <v>0</v>
      </c>
      <c r="N21" s="13">
        <v>30</v>
      </c>
      <c r="O21" s="13">
        <v>0</v>
      </c>
      <c r="P21" s="2" t="s">
        <v>156</v>
      </c>
    </row>
    <row r="22" spans="1:16" s="21" customFormat="1" ht="12.75">
      <c r="A22" s="19">
        <v>11</v>
      </c>
      <c r="B22" s="19" t="s">
        <v>68</v>
      </c>
      <c r="C22" s="26"/>
      <c r="D22" s="26" t="s">
        <v>93</v>
      </c>
      <c r="E22" s="26"/>
      <c r="F22" s="13">
        <f t="shared" si="0"/>
        <v>4</v>
      </c>
      <c r="G22" s="26">
        <v>2</v>
      </c>
      <c r="H22" s="26">
        <v>2</v>
      </c>
      <c r="I22" s="26">
        <v>60</v>
      </c>
      <c r="J22" s="13">
        <v>0</v>
      </c>
      <c r="K22" s="13">
        <v>30</v>
      </c>
      <c r="L22" s="13">
        <v>0</v>
      </c>
      <c r="M22" s="13">
        <v>0</v>
      </c>
      <c r="N22" s="13">
        <v>30</v>
      </c>
      <c r="O22" s="13">
        <v>0</v>
      </c>
      <c r="P22" s="2" t="s">
        <v>156</v>
      </c>
    </row>
    <row r="23" spans="1:16" s="21" customFormat="1" ht="12.75">
      <c r="A23" s="19">
        <v>12</v>
      </c>
      <c r="B23" s="19" t="s">
        <v>69</v>
      </c>
      <c r="C23" s="26"/>
      <c r="D23" s="26"/>
      <c r="E23" s="26" t="s">
        <v>93</v>
      </c>
      <c r="F23" s="13">
        <f t="shared" si="0"/>
        <v>2</v>
      </c>
      <c r="G23" s="26">
        <v>1</v>
      </c>
      <c r="H23" s="26">
        <v>1</v>
      </c>
      <c r="I23" s="26">
        <v>60</v>
      </c>
      <c r="J23" s="13">
        <v>0</v>
      </c>
      <c r="K23" s="13">
        <v>30</v>
      </c>
      <c r="L23" s="13">
        <v>0</v>
      </c>
      <c r="M23" s="13">
        <v>0</v>
      </c>
      <c r="N23" s="13">
        <v>30</v>
      </c>
      <c r="O23" s="13">
        <v>0</v>
      </c>
      <c r="P23" s="2" t="s">
        <v>157</v>
      </c>
    </row>
    <row r="24" spans="1:16" s="21" customFormat="1" ht="25.5">
      <c r="A24" s="30">
        <v>13</v>
      </c>
      <c r="B24" s="30" t="s">
        <v>37</v>
      </c>
      <c r="C24" s="31">
        <v>2</v>
      </c>
      <c r="D24" s="41"/>
      <c r="E24" s="31"/>
      <c r="F24" s="86">
        <f t="shared" si="0"/>
        <v>3</v>
      </c>
      <c r="G24" s="86"/>
      <c r="H24" s="86">
        <v>3</v>
      </c>
      <c r="I24" s="31">
        <v>30</v>
      </c>
      <c r="J24" s="32">
        <v>0</v>
      </c>
      <c r="K24" s="32">
        <v>0</v>
      </c>
      <c r="L24" s="32">
        <v>0</v>
      </c>
      <c r="M24" s="32">
        <v>30</v>
      </c>
      <c r="N24" s="32">
        <v>0</v>
      </c>
      <c r="O24" s="32">
        <v>0</v>
      </c>
      <c r="P24" s="121" t="s">
        <v>158</v>
      </c>
    </row>
    <row r="25" spans="1:16" s="21" customFormat="1" ht="12.75">
      <c r="A25" s="19">
        <v>14</v>
      </c>
      <c r="B25" s="19" t="s">
        <v>18</v>
      </c>
      <c r="C25" s="13">
        <v>2</v>
      </c>
      <c r="D25" s="13">
        <v>2</v>
      </c>
      <c r="E25" s="13"/>
      <c r="F25" s="86">
        <v>7</v>
      </c>
      <c r="G25" s="13"/>
      <c r="H25" s="13">
        <v>7</v>
      </c>
      <c r="I25" s="13">
        <v>60</v>
      </c>
      <c r="J25" s="13">
        <v>0</v>
      </c>
      <c r="K25" s="13">
        <v>0</v>
      </c>
      <c r="L25" s="13">
        <v>0</v>
      </c>
      <c r="M25" s="13">
        <v>30</v>
      </c>
      <c r="N25" s="13">
        <v>30</v>
      </c>
      <c r="O25" s="13">
        <v>0</v>
      </c>
      <c r="P25" s="2" t="s">
        <v>159</v>
      </c>
    </row>
    <row r="26" spans="1:16" s="21" customFormat="1" ht="12.75">
      <c r="A26" s="19">
        <v>15</v>
      </c>
      <c r="B26" s="3" t="s">
        <v>150</v>
      </c>
      <c r="C26" s="13"/>
      <c r="D26" s="13"/>
      <c r="E26" s="13">
        <v>1</v>
      </c>
      <c r="F26" s="86">
        <v>0</v>
      </c>
      <c r="G26" s="13">
        <v>0</v>
      </c>
      <c r="H26" s="13"/>
      <c r="I26" s="13">
        <v>2</v>
      </c>
      <c r="J26" s="13">
        <v>0</v>
      </c>
      <c r="K26" s="13">
        <v>2</v>
      </c>
      <c r="L26" s="13">
        <v>0</v>
      </c>
      <c r="M26" s="13">
        <v>0</v>
      </c>
      <c r="N26" s="13">
        <v>0</v>
      </c>
      <c r="O26" s="13">
        <v>0</v>
      </c>
      <c r="P26" s="2" t="s">
        <v>160</v>
      </c>
    </row>
    <row r="27" spans="1:16" s="9" customFormat="1" ht="12.75">
      <c r="A27" s="7"/>
      <c r="B27" s="7" t="s">
        <v>16</v>
      </c>
      <c r="C27" s="8">
        <f>COUNT(C12:C25)</f>
        <v>6</v>
      </c>
      <c r="D27" s="7"/>
      <c r="E27" s="7"/>
      <c r="F27" s="8">
        <f>SUM(F12:F26)</f>
        <v>60</v>
      </c>
      <c r="G27" s="8">
        <f aca="true" t="shared" si="1" ref="G27:O27">SUM(G12:G26)</f>
        <v>30</v>
      </c>
      <c r="H27" s="8">
        <f t="shared" si="1"/>
        <v>30</v>
      </c>
      <c r="I27" s="8">
        <f t="shared" si="1"/>
        <v>576</v>
      </c>
      <c r="J27" s="8">
        <f t="shared" si="1"/>
        <v>90</v>
      </c>
      <c r="K27" s="8">
        <f t="shared" si="1"/>
        <v>182</v>
      </c>
      <c r="L27" s="8">
        <f t="shared" si="1"/>
        <v>30</v>
      </c>
      <c r="M27" s="8">
        <f t="shared" si="1"/>
        <v>139</v>
      </c>
      <c r="N27" s="8">
        <f t="shared" si="1"/>
        <v>135</v>
      </c>
      <c r="O27" s="8">
        <f t="shared" si="1"/>
        <v>0</v>
      </c>
      <c r="P27" s="7"/>
    </row>
    <row r="28" spans="1:16" s="9" customFormat="1" ht="12.75">
      <c r="A28" s="10"/>
      <c r="B28" s="14" t="s">
        <v>58</v>
      </c>
      <c r="C28" s="15"/>
      <c r="D28" s="15"/>
      <c r="E28" s="15"/>
      <c r="F28" s="15"/>
      <c r="G28" s="15"/>
      <c r="H28" s="15"/>
      <c r="J28" s="149">
        <f>SUM(J27:L27)</f>
        <v>302</v>
      </c>
      <c r="K28" s="149"/>
      <c r="L28" s="149"/>
      <c r="M28" s="149">
        <f>SUM(M27:O27)</f>
        <v>274</v>
      </c>
      <c r="N28" s="149"/>
      <c r="O28" s="149"/>
      <c r="P28" s="10"/>
    </row>
    <row r="29" spans="1:16" s="9" customFormat="1" ht="12.75">
      <c r="A29" s="10"/>
      <c r="B29" s="14"/>
      <c r="C29" s="15"/>
      <c r="D29" s="15"/>
      <c r="E29" s="15"/>
      <c r="F29" s="15"/>
      <c r="G29" s="15"/>
      <c r="H29" s="15"/>
      <c r="J29" s="37"/>
      <c r="K29" s="37"/>
      <c r="L29" s="37"/>
      <c r="M29" s="37"/>
      <c r="N29" s="37"/>
      <c r="O29" s="37"/>
      <c r="P29" s="10"/>
    </row>
    <row r="30" spans="1:16" s="9" customFormat="1" ht="12.75">
      <c r="A30" s="10"/>
      <c r="B30" s="63" t="s">
        <v>114</v>
      </c>
      <c r="C30" s="15"/>
      <c r="D30" s="15"/>
      <c r="E30" s="15"/>
      <c r="F30" s="64">
        <f>SUM(F12:F26)</f>
        <v>60</v>
      </c>
      <c r="G30" s="64">
        <f>SUM(G12:G26)</f>
        <v>30</v>
      </c>
      <c r="H30" s="64">
        <f>SUM(H12:H26)</f>
        <v>30</v>
      </c>
      <c r="I30" s="45"/>
      <c r="J30" s="45"/>
      <c r="K30" s="37"/>
      <c r="L30" s="37"/>
      <c r="M30" s="37"/>
      <c r="N30" s="37"/>
      <c r="O30" s="37"/>
      <c r="P30" s="10"/>
    </row>
    <row r="31" spans="2:16" s="1" customFormat="1" ht="12.75">
      <c r="B31" s="43"/>
      <c r="C31" s="62"/>
      <c r="D31" s="62"/>
      <c r="E31" s="62"/>
      <c r="F31" s="44"/>
      <c r="G31" s="44"/>
      <c r="H31" s="44"/>
      <c r="I31" s="45"/>
      <c r="J31" s="45"/>
      <c r="K31" s="37"/>
      <c r="L31" s="37"/>
      <c r="M31" s="37"/>
      <c r="N31" s="37"/>
      <c r="O31" s="6"/>
      <c r="P31" s="5"/>
    </row>
    <row r="32" spans="2:5" ht="12.75">
      <c r="B32" s="150"/>
      <c r="C32" s="151"/>
      <c r="D32" s="151"/>
      <c r="E32" s="151"/>
    </row>
    <row r="33" spans="2:15" s="100" customFormat="1" ht="12.75">
      <c r="B33" s="101" t="s">
        <v>128</v>
      </c>
      <c r="F33" s="100">
        <f>SUM(F12:F15)+SUM(F17:F19)</f>
        <v>33</v>
      </c>
      <c r="G33" s="100">
        <f aca="true" t="shared" si="2" ref="G33:O33">SUM(G12:G15)+SUM(G17:G19)</f>
        <v>23</v>
      </c>
      <c r="H33" s="100">
        <f t="shared" si="2"/>
        <v>10</v>
      </c>
      <c r="I33" s="100">
        <f t="shared" si="2"/>
        <v>244</v>
      </c>
      <c r="J33" s="100">
        <f t="shared" si="2"/>
        <v>90</v>
      </c>
      <c r="K33" s="100">
        <f t="shared" si="2"/>
        <v>90</v>
      </c>
      <c r="L33" s="100">
        <f t="shared" si="2"/>
        <v>0</v>
      </c>
      <c r="M33" s="100">
        <f t="shared" si="2"/>
        <v>64</v>
      </c>
      <c r="N33" s="100">
        <f t="shared" si="2"/>
        <v>0</v>
      </c>
      <c r="O33" s="100">
        <f t="shared" si="2"/>
        <v>0</v>
      </c>
    </row>
    <row r="34" s="18" customFormat="1" ht="12.75"/>
    <row r="38" spans="2:18" ht="12.75">
      <c r="B38" s="11" t="s">
        <v>125</v>
      </c>
      <c r="E38" s="16" t="s">
        <v>29</v>
      </c>
      <c r="F38" s="16" t="s">
        <v>0</v>
      </c>
      <c r="G38" s="16"/>
      <c r="H38" s="16"/>
      <c r="I38" s="16"/>
      <c r="Q38" s="11"/>
      <c r="R38" s="11"/>
    </row>
    <row r="39" spans="2:18" ht="12.75">
      <c r="B39" t="s">
        <v>145</v>
      </c>
      <c r="E39" s="38">
        <f>I39/I42</f>
        <v>0.48043184885290147</v>
      </c>
      <c r="F39" s="16" t="s">
        <v>30</v>
      </c>
      <c r="G39" s="16"/>
      <c r="H39" s="16"/>
      <c r="I39" s="16">
        <f>J74+M74</f>
        <v>356</v>
      </c>
      <c r="Q39" s="12"/>
      <c r="R39" s="11"/>
    </row>
    <row r="40" spans="2:18" ht="12.75">
      <c r="B40" t="s">
        <v>67</v>
      </c>
      <c r="E40" s="38">
        <f>I40/I42</f>
        <v>0.4358974358974359</v>
      </c>
      <c r="F40" s="16" t="s">
        <v>31</v>
      </c>
      <c r="G40" s="16"/>
      <c r="H40" s="16"/>
      <c r="I40" s="16">
        <f>K74+N74</f>
        <v>323</v>
      </c>
      <c r="J40" s="63"/>
      <c r="K40" s="62"/>
      <c r="L40" s="62"/>
      <c r="M40" s="62"/>
      <c r="N40" s="65"/>
      <c r="O40" s="65"/>
      <c r="P40" s="65"/>
      <c r="R40" s="11"/>
    </row>
    <row r="41" spans="2:18" ht="12.75">
      <c r="B41" t="s">
        <v>17</v>
      </c>
      <c r="E41" s="38">
        <f>I41/I42</f>
        <v>0.08367071524966262</v>
      </c>
      <c r="F41" s="16" t="s">
        <v>32</v>
      </c>
      <c r="G41" s="16"/>
      <c r="H41" s="16"/>
      <c r="I41" s="16">
        <f>L74+O74</f>
        <v>62</v>
      </c>
      <c r="J41" s="63"/>
      <c r="K41" s="62"/>
      <c r="L41" s="62"/>
      <c r="M41" s="62"/>
      <c r="N41" s="65"/>
      <c r="O41" s="65"/>
      <c r="P41" s="65"/>
      <c r="R41" s="11"/>
    </row>
    <row r="42" spans="2:18" ht="12.75">
      <c r="B42" t="s">
        <v>34</v>
      </c>
      <c r="E42" s="38">
        <f>SUM(E39:E41)</f>
        <v>1</v>
      </c>
      <c r="F42" s="16" t="s">
        <v>2</v>
      </c>
      <c r="G42" s="16"/>
      <c r="H42" s="16"/>
      <c r="I42" s="16">
        <f>SUM(I39:I41)</f>
        <v>741</v>
      </c>
      <c r="Q42" s="11"/>
      <c r="R42" s="11"/>
    </row>
    <row r="43" ht="12.75">
      <c r="B43" t="s">
        <v>123</v>
      </c>
    </row>
    <row r="44" spans="1:16" ht="12.75" customHeight="1">
      <c r="A44" s="139" t="s">
        <v>23</v>
      </c>
      <c r="B44" s="139" t="s">
        <v>3</v>
      </c>
      <c r="C44" s="140" t="s">
        <v>104</v>
      </c>
      <c r="D44" s="140"/>
      <c r="E44" s="140"/>
      <c r="F44" s="130" t="s">
        <v>4</v>
      </c>
      <c r="G44" s="131"/>
      <c r="H44" s="132"/>
      <c r="I44" s="140" t="s">
        <v>5</v>
      </c>
      <c r="J44" s="139"/>
      <c r="K44" s="139"/>
      <c r="L44" s="139"/>
      <c r="M44" s="139"/>
      <c r="N44" s="139"/>
      <c r="O44" s="139"/>
      <c r="P44" s="146" t="s">
        <v>168</v>
      </c>
    </row>
    <row r="45" spans="1:16" s="1" customFormat="1" ht="12.75">
      <c r="A45" s="139"/>
      <c r="B45" s="143"/>
      <c r="C45" s="133" t="s">
        <v>6</v>
      </c>
      <c r="D45" s="128" t="s">
        <v>105</v>
      </c>
      <c r="E45" s="128" t="s">
        <v>106</v>
      </c>
      <c r="F45" s="133" t="s">
        <v>61</v>
      </c>
      <c r="G45" s="133" t="s">
        <v>110</v>
      </c>
      <c r="H45" s="133" t="s">
        <v>111</v>
      </c>
      <c r="I45" s="128" t="s">
        <v>109</v>
      </c>
      <c r="J45" s="135" t="s">
        <v>110</v>
      </c>
      <c r="K45" s="136"/>
      <c r="L45" s="137"/>
      <c r="M45" s="135" t="s">
        <v>111</v>
      </c>
      <c r="N45" s="136"/>
      <c r="O45" s="137"/>
      <c r="P45" s="147"/>
    </row>
    <row r="46" spans="1:16" s="1" customFormat="1" ht="12.75">
      <c r="A46" s="139"/>
      <c r="B46" s="143"/>
      <c r="C46" s="134"/>
      <c r="D46" s="129"/>
      <c r="E46" s="129"/>
      <c r="F46" s="134"/>
      <c r="G46" s="134"/>
      <c r="H46" s="134"/>
      <c r="I46" s="129"/>
      <c r="J46" s="46" t="s">
        <v>7</v>
      </c>
      <c r="K46" s="47" t="s">
        <v>8</v>
      </c>
      <c r="L46" s="47" t="s">
        <v>9</v>
      </c>
      <c r="M46" s="47" t="s">
        <v>7</v>
      </c>
      <c r="N46" s="47" t="s">
        <v>8</v>
      </c>
      <c r="O46" s="47" t="s">
        <v>9</v>
      </c>
      <c r="P46" s="148"/>
    </row>
    <row r="47" spans="1:16" s="22" customFormat="1" ht="12.75">
      <c r="A47" s="93">
        <v>1</v>
      </c>
      <c r="B47" s="93" t="s">
        <v>38</v>
      </c>
      <c r="C47" s="94">
        <v>3</v>
      </c>
      <c r="D47" s="94">
        <v>3</v>
      </c>
      <c r="E47" s="94"/>
      <c r="F47" s="95">
        <f>G47+H47</f>
        <v>4</v>
      </c>
      <c r="G47" s="94">
        <v>4</v>
      </c>
      <c r="H47" s="94"/>
      <c r="I47" s="94">
        <v>45</v>
      </c>
      <c r="J47" s="95">
        <v>30</v>
      </c>
      <c r="K47" s="95">
        <v>15</v>
      </c>
      <c r="L47" s="95">
        <v>0</v>
      </c>
      <c r="M47" s="95">
        <v>0</v>
      </c>
      <c r="N47" s="95">
        <v>0</v>
      </c>
      <c r="O47" s="95">
        <v>0</v>
      </c>
      <c r="P47" s="95" t="s">
        <v>154</v>
      </c>
    </row>
    <row r="48" spans="1:16" s="22" customFormat="1" ht="12.75">
      <c r="A48" s="93">
        <v>2</v>
      </c>
      <c r="B48" s="93" t="s">
        <v>19</v>
      </c>
      <c r="C48" s="95">
        <v>3</v>
      </c>
      <c r="D48" s="94">
        <v>3</v>
      </c>
      <c r="E48" s="95"/>
      <c r="F48" s="95">
        <f aca="true" t="shared" si="3" ref="F48:F63">G48+H48</f>
        <v>6</v>
      </c>
      <c r="G48" s="95">
        <v>6</v>
      </c>
      <c r="H48" s="95"/>
      <c r="I48" s="95">
        <v>55</v>
      </c>
      <c r="J48" s="95">
        <v>15</v>
      </c>
      <c r="K48" s="95">
        <v>20</v>
      </c>
      <c r="L48" s="95">
        <v>20</v>
      </c>
      <c r="M48" s="95">
        <v>0</v>
      </c>
      <c r="N48" s="95">
        <v>0</v>
      </c>
      <c r="O48" s="95">
        <v>0</v>
      </c>
      <c r="P48" s="95" t="s">
        <v>158</v>
      </c>
    </row>
    <row r="49" spans="1:16" s="22" customFormat="1" ht="12.75">
      <c r="A49" s="93">
        <v>3</v>
      </c>
      <c r="B49" s="93" t="s">
        <v>41</v>
      </c>
      <c r="C49" s="95">
        <v>4</v>
      </c>
      <c r="D49" s="95">
        <v>4</v>
      </c>
      <c r="E49" s="95"/>
      <c r="F49" s="95">
        <f t="shared" si="3"/>
        <v>3</v>
      </c>
      <c r="G49" s="95"/>
      <c r="H49" s="95">
        <v>3</v>
      </c>
      <c r="I49" s="95">
        <v>30</v>
      </c>
      <c r="J49" s="95">
        <v>0</v>
      </c>
      <c r="K49" s="95">
        <v>0</v>
      </c>
      <c r="L49" s="95">
        <v>0</v>
      </c>
      <c r="M49" s="95">
        <v>15</v>
      </c>
      <c r="N49" s="95">
        <v>15</v>
      </c>
      <c r="O49" s="95">
        <v>0</v>
      </c>
      <c r="P49" s="95" t="s">
        <v>161</v>
      </c>
    </row>
    <row r="50" spans="1:16" s="105" customFormat="1" ht="12.75">
      <c r="A50" s="102">
        <v>4</v>
      </c>
      <c r="B50" s="102" t="s">
        <v>39</v>
      </c>
      <c r="C50" s="103">
        <v>3</v>
      </c>
      <c r="D50" s="103">
        <v>3</v>
      </c>
      <c r="E50" s="103"/>
      <c r="F50" s="103">
        <f t="shared" si="3"/>
        <v>3</v>
      </c>
      <c r="G50" s="103">
        <v>3</v>
      </c>
      <c r="H50" s="103"/>
      <c r="I50" s="103">
        <v>30</v>
      </c>
      <c r="J50" s="104">
        <v>15</v>
      </c>
      <c r="K50" s="104">
        <v>15</v>
      </c>
      <c r="L50" s="104">
        <v>0</v>
      </c>
      <c r="M50" s="104">
        <v>0</v>
      </c>
      <c r="N50" s="104">
        <v>0</v>
      </c>
      <c r="O50" s="104">
        <v>0</v>
      </c>
      <c r="P50" s="103" t="s">
        <v>174</v>
      </c>
    </row>
    <row r="51" spans="1:16" s="105" customFormat="1" ht="12.75">
      <c r="A51" s="102">
        <v>5</v>
      </c>
      <c r="B51" s="102" t="s">
        <v>42</v>
      </c>
      <c r="C51" s="103"/>
      <c r="D51" s="103">
        <v>4</v>
      </c>
      <c r="E51" s="103"/>
      <c r="F51" s="103">
        <f t="shared" si="3"/>
        <v>2</v>
      </c>
      <c r="G51" s="103"/>
      <c r="H51" s="103">
        <v>2</v>
      </c>
      <c r="I51" s="103">
        <v>20</v>
      </c>
      <c r="J51" s="103">
        <v>0</v>
      </c>
      <c r="K51" s="103">
        <v>0</v>
      </c>
      <c r="L51" s="103">
        <v>0</v>
      </c>
      <c r="M51" s="103">
        <v>10</v>
      </c>
      <c r="N51" s="103">
        <v>0</v>
      </c>
      <c r="O51" s="103">
        <v>10</v>
      </c>
      <c r="P51" s="103" t="s">
        <v>153</v>
      </c>
    </row>
    <row r="52" spans="1:16" s="105" customFormat="1" ht="12.75">
      <c r="A52" s="102">
        <v>6</v>
      </c>
      <c r="B52" s="102" t="s">
        <v>26</v>
      </c>
      <c r="C52" s="103"/>
      <c r="D52" s="106">
        <v>4</v>
      </c>
      <c r="E52" s="103"/>
      <c r="F52" s="103">
        <f t="shared" si="3"/>
        <v>3</v>
      </c>
      <c r="G52" s="103"/>
      <c r="H52" s="103">
        <v>3</v>
      </c>
      <c r="I52" s="103">
        <v>30</v>
      </c>
      <c r="J52" s="103">
        <v>0</v>
      </c>
      <c r="K52" s="103">
        <v>0</v>
      </c>
      <c r="L52" s="103">
        <v>0</v>
      </c>
      <c r="M52" s="103">
        <v>15</v>
      </c>
      <c r="N52" s="103">
        <v>0</v>
      </c>
      <c r="O52" s="103">
        <v>15</v>
      </c>
      <c r="P52" s="103" t="s">
        <v>161</v>
      </c>
    </row>
    <row r="53" spans="1:16" s="105" customFormat="1" ht="12.75">
      <c r="A53" s="102">
        <v>7</v>
      </c>
      <c r="B53" s="102" t="s">
        <v>21</v>
      </c>
      <c r="C53" s="103"/>
      <c r="D53" s="106"/>
      <c r="E53" s="103">
        <v>4</v>
      </c>
      <c r="F53" s="103">
        <f t="shared" si="3"/>
        <v>2</v>
      </c>
      <c r="G53" s="103"/>
      <c r="H53" s="103">
        <v>2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 t="s">
        <v>162</v>
      </c>
    </row>
    <row r="54" spans="1:16" s="105" customFormat="1" ht="12.75">
      <c r="A54" s="102">
        <v>8</v>
      </c>
      <c r="B54" s="102" t="s">
        <v>20</v>
      </c>
      <c r="C54" s="103"/>
      <c r="D54" s="106"/>
      <c r="E54" s="103">
        <v>4</v>
      </c>
      <c r="F54" s="103">
        <f t="shared" si="3"/>
        <v>0</v>
      </c>
      <c r="G54" s="103"/>
      <c r="H54" s="103"/>
      <c r="I54" s="103">
        <v>15</v>
      </c>
      <c r="J54" s="104">
        <v>0</v>
      </c>
      <c r="K54" s="104">
        <v>0</v>
      </c>
      <c r="L54" s="104">
        <v>0</v>
      </c>
      <c r="M54" s="104">
        <v>0</v>
      </c>
      <c r="N54" s="104">
        <v>15</v>
      </c>
      <c r="O54" s="104">
        <v>0</v>
      </c>
      <c r="P54" s="103" t="s">
        <v>162</v>
      </c>
    </row>
    <row r="55" spans="1:16" s="105" customFormat="1" ht="12.75">
      <c r="A55" s="102">
        <v>9</v>
      </c>
      <c r="B55" s="107" t="s">
        <v>10</v>
      </c>
      <c r="C55" s="106">
        <v>4</v>
      </c>
      <c r="D55" s="106" t="s">
        <v>94</v>
      </c>
      <c r="E55" s="106"/>
      <c r="F55" s="103">
        <f t="shared" si="3"/>
        <v>4</v>
      </c>
      <c r="G55" s="106">
        <v>2</v>
      </c>
      <c r="H55" s="106">
        <v>2</v>
      </c>
      <c r="I55" s="106">
        <v>60</v>
      </c>
      <c r="J55" s="103">
        <v>0</v>
      </c>
      <c r="K55" s="103">
        <v>30</v>
      </c>
      <c r="L55" s="103">
        <v>0</v>
      </c>
      <c r="M55" s="103">
        <v>0</v>
      </c>
      <c r="N55" s="103">
        <v>30</v>
      </c>
      <c r="O55" s="103">
        <v>0</v>
      </c>
      <c r="P55" s="103" t="s">
        <v>156</v>
      </c>
    </row>
    <row r="56" spans="1:16" s="105" customFormat="1" ht="12.75">
      <c r="A56" s="102">
        <v>10</v>
      </c>
      <c r="B56" s="102" t="s">
        <v>68</v>
      </c>
      <c r="C56" s="106"/>
      <c r="D56" s="106" t="s">
        <v>94</v>
      </c>
      <c r="E56" s="106"/>
      <c r="F56" s="103">
        <f t="shared" si="3"/>
        <v>4</v>
      </c>
      <c r="G56" s="106">
        <v>2</v>
      </c>
      <c r="H56" s="106">
        <v>2</v>
      </c>
      <c r="I56" s="106">
        <v>60</v>
      </c>
      <c r="J56" s="103">
        <v>0</v>
      </c>
      <c r="K56" s="103">
        <v>30</v>
      </c>
      <c r="L56" s="103">
        <v>0</v>
      </c>
      <c r="M56" s="103">
        <v>0</v>
      </c>
      <c r="N56" s="103">
        <v>30</v>
      </c>
      <c r="O56" s="103">
        <v>0</v>
      </c>
      <c r="P56" s="103" t="s">
        <v>156</v>
      </c>
    </row>
    <row r="57" spans="1:16" s="105" customFormat="1" ht="12.75">
      <c r="A57" s="102">
        <v>11</v>
      </c>
      <c r="B57" s="102" t="s">
        <v>49</v>
      </c>
      <c r="C57" s="106"/>
      <c r="D57" s="106"/>
      <c r="E57" s="106">
        <v>3</v>
      </c>
      <c r="F57" s="103">
        <f t="shared" si="3"/>
        <v>1</v>
      </c>
      <c r="G57" s="106">
        <v>1</v>
      </c>
      <c r="H57" s="106"/>
      <c r="I57" s="106">
        <v>9</v>
      </c>
      <c r="J57" s="103">
        <v>9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 t="s">
        <v>162</v>
      </c>
    </row>
    <row r="58" spans="1:16" s="105" customFormat="1" ht="12.75">
      <c r="A58" s="102">
        <v>12</v>
      </c>
      <c r="B58" s="102" t="s">
        <v>40</v>
      </c>
      <c r="C58" s="103"/>
      <c r="D58" s="106">
        <v>3</v>
      </c>
      <c r="E58" s="103"/>
      <c r="F58" s="103">
        <f t="shared" si="3"/>
        <v>1</v>
      </c>
      <c r="G58" s="103">
        <v>1</v>
      </c>
      <c r="H58" s="103"/>
      <c r="I58" s="103">
        <v>16</v>
      </c>
      <c r="J58" s="103">
        <v>16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 t="s">
        <v>158</v>
      </c>
    </row>
    <row r="59" spans="1:16" s="105" customFormat="1" ht="12.75">
      <c r="A59" s="102">
        <v>13</v>
      </c>
      <c r="B59" s="102" t="s">
        <v>43</v>
      </c>
      <c r="C59" s="103"/>
      <c r="D59" s="103">
        <v>4</v>
      </c>
      <c r="E59" s="103"/>
      <c r="F59" s="103">
        <f t="shared" si="3"/>
        <v>1</v>
      </c>
      <c r="G59" s="103"/>
      <c r="H59" s="103">
        <v>1</v>
      </c>
      <c r="I59" s="103">
        <v>16</v>
      </c>
      <c r="J59" s="103">
        <v>0</v>
      </c>
      <c r="K59" s="103">
        <v>0</v>
      </c>
      <c r="L59" s="103">
        <v>0</v>
      </c>
      <c r="M59" s="103">
        <v>16</v>
      </c>
      <c r="N59" s="103">
        <v>0</v>
      </c>
      <c r="O59" s="103">
        <v>0</v>
      </c>
      <c r="P59" s="103" t="s">
        <v>158</v>
      </c>
    </row>
    <row r="60" spans="1:16" s="105" customFormat="1" ht="12.75">
      <c r="A60" s="102">
        <v>14</v>
      </c>
      <c r="B60" s="102" t="s">
        <v>45</v>
      </c>
      <c r="C60" s="103">
        <v>4</v>
      </c>
      <c r="D60" s="103" t="s">
        <v>98</v>
      </c>
      <c r="E60" s="103"/>
      <c r="F60" s="103">
        <f t="shared" si="3"/>
        <v>2</v>
      </c>
      <c r="G60" s="103"/>
      <c r="H60" s="103">
        <v>2</v>
      </c>
      <c r="I60" s="103">
        <v>28</v>
      </c>
      <c r="J60" s="103">
        <v>0</v>
      </c>
      <c r="K60" s="103">
        <v>0</v>
      </c>
      <c r="L60" s="103">
        <v>0</v>
      </c>
      <c r="M60" s="103">
        <v>28</v>
      </c>
      <c r="N60" s="103">
        <v>0</v>
      </c>
      <c r="O60" s="103">
        <v>0</v>
      </c>
      <c r="P60" s="103" t="s">
        <v>163</v>
      </c>
    </row>
    <row r="61" spans="1:16" s="105" customFormat="1" ht="12.75">
      <c r="A61" s="102">
        <v>15</v>
      </c>
      <c r="B61" s="102" t="s">
        <v>59</v>
      </c>
      <c r="C61" s="106">
        <v>4</v>
      </c>
      <c r="D61" s="106">
        <v>4</v>
      </c>
      <c r="E61" s="106"/>
      <c r="F61" s="103">
        <f t="shared" si="3"/>
        <v>2</v>
      </c>
      <c r="G61" s="106"/>
      <c r="H61" s="106">
        <v>2</v>
      </c>
      <c r="I61" s="106">
        <v>30</v>
      </c>
      <c r="J61" s="103">
        <v>0</v>
      </c>
      <c r="K61" s="103">
        <v>0</v>
      </c>
      <c r="L61" s="103">
        <v>0</v>
      </c>
      <c r="M61" s="103">
        <v>15</v>
      </c>
      <c r="N61" s="103">
        <v>15</v>
      </c>
      <c r="O61" s="103">
        <v>0</v>
      </c>
      <c r="P61" s="103" t="s">
        <v>163</v>
      </c>
    </row>
    <row r="62" spans="1:16" s="105" customFormat="1" ht="12.75">
      <c r="A62" s="102">
        <v>16</v>
      </c>
      <c r="B62" s="102" t="s">
        <v>44</v>
      </c>
      <c r="C62" s="103"/>
      <c r="D62" s="103">
        <v>4</v>
      </c>
      <c r="E62" s="103"/>
      <c r="F62" s="103">
        <f t="shared" si="3"/>
        <v>2</v>
      </c>
      <c r="G62" s="103"/>
      <c r="H62" s="103">
        <v>2</v>
      </c>
      <c r="I62" s="103">
        <v>25</v>
      </c>
      <c r="J62" s="104">
        <v>0</v>
      </c>
      <c r="K62" s="104">
        <v>0</v>
      </c>
      <c r="L62" s="104">
        <v>0</v>
      </c>
      <c r="M62" s="104">
        <v>13</v>
      </c>
      <c r="N62" s="104">
        <v>12</v>
      </c>
      <c r="O62" s="104">
        <v>0</v>
      </c>
      <c r="P62" s="103" t="s">
        <v>154</v>
      </c>
    </row>
    <row r="63" spans="1:16" s="105" customFormat="1" ht="12.75">
      <c r="A63" s="102">
        <v>17</v>
      </c>
      <c r="B63" s="102" t="s">
        <v>62</v>
      </c>
      <c r="C63" s="103"/>
      <c r="D63" s="103">
        <v>3</v>
      </c>
      <c r="E63" s="103"/>
      <c r="F63" s="103">
        <f t="shared" si="3"/>
        <v>2</v>
      </c>
      <c r="G63" s="103">
        <v>2</v>
      </c>
      <c r="H63" s="103"/>
      <c r="I63" s="103">
        <v>43</v>
      </c>
      <c r="J63" s="104">
        <v>20</v>
      </c>
      <c r="K63" s="104">
        <v>18</v>
      </c>
      <c r="L63" s="104">
        <v>5</v>
      </c>
      <c r="M63" s="104">
        <v>0</v>
      </c>
      <c r="N63" s="104">
        <v>0</v>
      </c>
      <c r="O63" s="104">
        <v>0</v>
      </c>
      <c r="P63" s="103" t="s">
        <v>163</v>
      </c>
    </row>
    <row r="64" spans="1:16" s="105" customFormat="1" ht="12.75">
      <c r="A64" s="102">
        <v>18</v>
      </c>
      <c r="B64" s="102" t="s">
        <v>144</v>
      </c>
      <c r="C64" s="103"/>
      <c r="D64" s="103"/>
      <c r="E64" s="103">
        <v>3</v>
      </c>
      <c r="F64" s="103">
        <v>0</v>
      </c>
      <c r="G64" s="103">
        <v>0</v>
      </c>
      <c r="H64" s="103"/>
      <c r="I64" s="103">
        <v>4</v>
      </c>
      <c r="J64" s="104">
        <v>4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3" t="s">
        <v>160</v>
      </c>
    </row>
    <row r="65" spans="1:16" s="105" customFormat="1" ht="12.75">
      <c r="A65" s="102"/>
      <c r="B65" s="108" t="s">
        <v>63</v>
      </c>
      <c r="C65" s="103"/>
      <c r="D65" s="103"/>
      <c r="E65" s="103"/>
      <c r="F65" s="103"/>
      <c r="G65" s="103"/>
      <c r="H65" s="103"/>
      <c r="I65" s="103"/>
      <c r="J65" s="104"/>
      <c r="K65" s="104"/>
      <c r="L65" s="104"/>
      <c r="M65" s="104"/>
      <c r="N65" s="104"/>
      <c r="O65" s="104"/>
      <c r="P65" s="102"/>
    </row>
    <row r="66" spans="1:16" s="109" customFormat="1" ht="12.75">
      <c r="A66" s="102">
        <v>19</v>
      </c>
      <c r="B66" s="102" t="s">
        <v>71</v>
      </c>
      <c r="C66" s="103"/>
      <c r="D66" s="103">
        <v>3</v>
      </c>
      <c r="E66" s="103"/>
      <c r="F66" s="103">
        <f aca="true" t="shared" si="4" ref="F66:F73">G66+H66</f>
        <v>3</v>
      </c>
      <c r="G66" s="103">
        <v>3</v>
      </c>
      <c r="H66" s="103"/>
      <c r="I66" s="103">
        <v>30</v>
      </c>
      <c r="J66" s="104">
        <v>15</v>
      </c>
      <c r="K66" s="104">
        <v>15</v>
      </c>
      <c r="L66" s="104">
        <v>0</v>
      </c>
      <c r="M66" s="104">
        <v>0</v>
      </c>
      <c r="N66" s="104">
        <v>0</v>
      </c>
      <c r="O66" s="104">
        <v>0</v>
      </c>
      <c r="P66" s="103" t="s">
        <v>163</v>
      </c>
    </row>
    <row r="67" spans="1:16" s="105" customFormat="1" ht="12.75">
      <c r="A67" s="102">
        <v>20</v>
      </c>
      <c r="B67" s="102" t="s">
        <v>72</v>
      </c>
      <c r="C67" s="103"/>
      <c r="D67" s="103">
        <v>3</v>
      </c>
      <c r="E67" s="103"/>
      <c r="F67" s="103">
        <f t="shared" si="4"/>
        <v>3</v>
      </c>
      <c r="G67" s="103">
        <v>3</v>
      </c>
      <c r="H67" s="103"/>
      <c r="I67" s="103">
        <v>30</v>
      </c>
      <c r="J67" s="104">
        <v>15</v>
      </c>
      <c r="K67" s="104">
        <v>15</v>
      </c>
      <c r="L67" s="104">
        <v>0</v>
      </c>
      <c r="M67" s="104">
        <v>0</v>
      </c>
      <c r="N67" s="104">
        <v>0</v>
      </c>
      <c r="O67" s="104">
        <v>0</v>
      </c>
      <c r="P67" s="103" t="s">
        <v>163</v>
      </c>
    </row>
    <row r="68" spans="1:16" s="105" customFormat="1" ht="12.75">
      <c r="A68" s="102">
        <v>21</v>
      </c>
      <c r="B68" s="102" t="s">
        <v>73</v>
      </c>
      <c r="C68" s="103"/>
      <c r="D68" s="103">
        <v>3</v>
      </c>
      <c r="E68" s="103"/>
      <c r="F68" s="103">
        <f t="shared" si="4"/>
        <v>3</v>
      </c>
      <c r="G68" s="103">
        <v>3</v>
      </c>
      <c r="H68" s="103"/>
      <c r="I68" s="103">
        <v>15</v>
      </c>
      <c r="J68" s="104">
        <v>0</v>
      </c>
      <c r="K68" s="104">
        <v>15</v>
      </c>
      <c r="L68" s="104">
        <v>0</v>
      </c>
      <c r="M68" s="104">
        <v>0</v>
      </c>
      <c r="N68" s="104">
        <v>0</v>
      </c>
      <c r="O68" s="104">
        <v>0</v>
      </c>
      <c r="P68" s="103" t="s">
        <v>163</v>
      </c>
    </row>
    <row r="69" spans="1:16" s="105" customFormat="1" ht="12.75">
      <c r="A69" s="102">
        <v>22</v>
      </c>
      <c r="B69" s="102" t="s">
        <v>70</v>
      </c>
      <c r="C69" s="103"/>
      <c r="D69" s="103">
        <v>4</v>
      </c>
      <c r="E69" s="103"/>
      <c r="F69" s="103">
        <v>2</v>
      </c>
      <c r="G69" s="103"/>
      <c r="H69" s="103">
        <v>2</v>
      </c>
      <c r="I69" s="103">
        <v>30</v>
      </c>
      <c r="J69" s="104">
        <v>0</v>
      </c>
      <c r="K69" s="104">
        <v>0</v>
      </c>
      <c r="L69" s="104">
        <v>0</v>
      </c>
      <c r="M69" s="104">
        <v>30</v>
      </c>
      <c r="N69" s="104">
        <v>0</v>
      </c>
      <c r="O69" s="104">
        <v>0</v>
      </c>
      <c r="P69" s="103" t="s">
        <v>163</v>
      </c>
    </row>
    <row r="70" spans="1:16" s="105" customFormat="1" ht="12.75">
      <c r="A70" s="102">
        <v>23</v>
      </c>
      <c r="B70" s="102" t="s">
        <v>74</v>
      </c>
      <c r="C70" s="103"/>
      <c r="D70" s="103">
        <v>4</v>
      </c>
      <c r="E70" s="103"/>
      <c r="F70" s="103">
        <f t="shared" si="4"/>
        <v>3</v>
      </c>
      <c r="G70" s="103"/>
      <c r="H70" s="103">
        <v>3</v>
      </c>
      <c r="I70" s="103">
        <v>45</v>
      </c>
      <c r="J70" s="104">
        <v>0</v>
      </c>
      <c r="K70" s="104">
        <v>0</v>
      </c>
      <c r="L70" s="104">
        <v>0</v>
      </c>
      <c r="M70" s="104">
        <v>15</v>
      </c>
      <c r="N70" s="104">
        <v>18</v>
      </c>
      <c r="O70" s="104">
        <v>12</v>
      </c>
      <c r="P70" s="103" t="s">
        <v>163</v>
      </c>
    </row>
    <row r="71" spans="1:16" s="105" customFormat="1" ht="12.75">
      <c r="A71" s="102">
        <v>24</v>
      </c>
      <c r="B71" s="102" t="s">
        <v>143</v>
      </c>
      <c r="C71" s="103">
        <v>4</v>
      </c>
      <c r="D71" s="103"/>
      <c r="E71" s="103"/>
      <c r="F71" s="103">
        <f t="shared" si="4"/>
        <v>2</v>
      </c>
      <c r="G71" s="103"/>
      <c r="H71" s="103">
        <v>2</v>
      </c>
      <c r="I71" s="103">
        <v>30</v>
      </c>
      <c r="J71" s="104">
        <v>0</v>
      </c>
      <c r="K71" s="104">
        <v>0</v>
      </c>
      <c r="L71" s="104">
        <v>0</v>
      </c>
      <c r="M71" s="104">
        <v>30</v>
      </c>
      <c r="N71" s="104">
        <v>0</v>
      </c>
      <c r="O71" s="104">
        <v>0</v>
      </c>
      <c r="P71" s="103" t="s">
        <v>163</v>
      </c>
    </row>
    <row r="72" spans="1:16" s="105" customFormat="1" ht="12.75">
      <c r="A72" s="102">
        <v>25</v>
      </c>
      <c r="B72" s="102" t="s">
        <v>75</v>
      </c>
      <c r="C72" s="103"/>
      <c r="D72" s="103">
        <v>4</v>
      </c>
      <c r="E72" s="103"/>
      <c r="F72" s="103">
        <f t="shared" si="4"/>
        <v>1</v>
      </c>
      <c r="G72" s="103"/>
      <c r="H72" s="103">
        <v>1</v>
      </c>
      <c r="I72" s="103">
        <v>30</v>
      </c>
      <c r="J72" s="104">
        <v>0</v>
      </c>
      <c r="K72" s="104">
        <v>0</v>
      </c>
      <c r="L72" s="104">
        <v>0</v>
      </c>
      <c r="M72" s="104">
        <v>15</v>
      </c>
      <c r="N72" s="104">
        <v>15</v>
      </c>
      <c r="O72" s="104">
        <v>0</v>
      </c>
      <c r="P72" s="103" t="s">
        <v>163</v>
      </c>
    </row>
    <row r="73" spans="1:16" s="105" customFormat="1" ht="12.75">
      <c r="A73" s="102">
        <v>26</v>
      </c>
      <c r="B73" s="102" t="s">
        <v>138</v>
      </c>
      <c r="C73" s="103"/>
      <c r="D73" s="103">
        <v>4</v>
      </c>
      <c r="E73" s="103"/>
      <c r="F73" s="103">
        <f t="shared" si="4"/>
        <v>1</v>
      </c>
      <c r="G73" s="103"/>
      <c r="H73" s="103">
        <v>1</v>
      </c>
      <c r="I73" s="103">
        <v>15</v>
      </c>
      <c r="J73" s="104">
        <v>0</v>
      </c>
      <c r="K73" s="104">
        <v>0</v>
      </c>
      <c r="L73" s="104">
        <v>0</v>
      </c>
      <c r="M73" s="104">
        <v>15</v>
      </c>
      <c r="N73" s="104">
        <v>0</v>
      </c>
      <c r="O73" s="104">
        <v>0</v>
      </c>
      <c r="P73" s="103" t="s">
        <v>162</v>
      </c>
    </row>
    <row r="74" spans="1:16" s="9" customFormat="1" ht="12.75">
      <c r="A74" s="7"/>
      <c r="B74" s="7" t="s">
        <v>16</v>
      </c>
      <c r="C74" s="8">
        <f>COUNT(C47:C73)</f>
        <v>8</v>
      </c>
      <c r="D74" s="8"/>
      <c r="E74" s="7"/>
      <c r="F74" s="8">
        <f aca="true" t="shared" si="5" ref="F74:O74">SUM(F47:F73)</f>
        <v>60</v>
      </c>
      <c r="G74" s="8">
        <f t="shared" si="5"/>
        <v>30</v>
      </c>
      <c r="H74" s="8">
        <f t="shared" si="5"/>
        <v>30</v>
      </c>
      <c r="I74" s="8">
        <f t="shared" si="5"/>
        <v>741</v>
      </c>
      <c r="J74" s="8">
        <f t="shared" si="5"/>
        <v>139</v>
      </c>
      <c r="K74" s="8">
        <f t="shared" si="5"/>
        <v>173</v>
      </c>
      <c r="L74" s="8">
        <f t="shared" si="5"/>
        <v>25</v>
      </c>
      <c r="M74" s="8">
        <f t="shared" si="5"/>
        <v>217</v>
      </c>
      <c r="N74" s="8">
        <f t="shared" si="5"/>
        <v>150</v>
      </c>
      <c r="O74" s="8">
        <f t="shared" si="5"/>
        <v>37</v>
      </c>
      <c r="P74" s="7"/>
    </row>
    <row r="75" spans="2:16" s="1" customFormat="1" ht="12.75">
      <c r="B75" s="14" t="s">
        <v>58</v>
      </c>
      <c r="D75" s="15"/>
      <c r="E75" s="15"/>
      <c r="F75" s="9"/>
      <c r="G75" s="9"/>
      <c r="H75" s="9"/>
      <c r="I75" s="138">
        <f>SUM(J74:L74)</f>
        <v>337</v>
      </c>
      <c r="J75" s="138"/>
      <c r="K75" s="138"/>
      <c r="L75" s="138">
        <f>SUM(M74:O74)</f>
        <v>404</v>
      </c>
      <c r="M75" s="138"/>
      <c r="N75" s="138"/>
      <c r="O75" s="6"/>
      <c r="P75" s="5"/>
    </row>
    <row r="76" spans="1:16" s="1" customFormat="1" ht="12.75">
      <c r="A76" s="5" t="s">
        <v>140</v>
      </c>
      <c r="B76"/>
      <c r="C76"/>
      <c r="D76"/>
      <c r="E76"/>
      <c r="F76"/>
      <c r="G76"/>
      <c r="H76"/>
      <c r="I76" s="37"/>
      <c r="J76" s="37"/>
      <c r="K76" s="37"/>
      <c r="L76" s="37"/>
      <c r="M76" s="37"/>
      <c r="N76" s="37"/>
      <c r="O76" s="6"/>
      <c r="P76" s="5"/>
    </row>
    <row r="77" spans="1:16" s="1" customFormat="1" ht="12.75">
      <c r="A77" s="5" t="s">
        <v>137</v>
      </c>
      <c r="B77"/>
      <c r="C77"/>
      <c r="D77"/>
      <c r="E77"/>
      <c r="F77"/>
      <c r="G77"/>
      <c r="H77"/>
      <c r="I77" s="37"/>
      <c r="J77" s="37"/>
      <c r="K77" s="37"/>
      <c r="L77" s="37"/>
      <c r="M77" s="37"/>
      <c r="N77" s="37"/>
      <c r="O77" s="6"/>
      <c r="P77" s="5"/>
    </row>
    <row r="78" spans="2:16" s="1" customFormat="1" ht="12.75">
      <c r="B78" s="14"/>
      <c r="D78" s="15"/>
      <c r="E78" s="15"/>
      <c r="F78" s="9"/>
      <c r="G78" s="9"/>
      <c r="H78" s="9"/>
      <c r="I78" s="37"/>
      <c r="J78" s="37"/>
      <c r="K78" s="37"/>
      <c r="L78" s="37"/>
      <c r="M78" s="37"/>
      <c r="N78" s="37"/>
      <c r="O78" s="6"/>
      <c r="P78" s="5"/>
    </row>
    <row r="79" spans="2:16" s="1" customFormat="1" ht="12.75">
      <c r="B79" s="63" t="s">
        <v>114</v>
      </c>
      <c r="C79" s="62"/>
      <c r="D79" s="62"/>
      <c r="E79" s="62"/>
      <c r="F79" s="64">
        <f>SUM(F47:F64)</f>
        <v>42</v>
      </c>
      <c r="G79" s="64">
        <f>SUM(G47:G64)</f>
        <v>21</v>
      </c>
      <c r="H79" s="64">
        <f>SUM(H47:H64)</f>
        <v>21</v>
      </c>
      <c r="I79" s="37"/>
      <c r="J79" s="37"/>
      <c r="K79" s="37"/>
      <c r="L79" s="37"/>
      <c r="M79" s="37"/>
      <c r="N79" s="37"/>
      <c r="O79" s="6"/>
      <c r="P79" s="5"/>
    </row>
    <row r="80" spans="2:16" s="1" customFormat="1" ht="12.75">
      <c r="B80" s="63" t="s">
        <v>115</v>
      </c>
      <c r="C80" s="62"/>
      <c r="D80" s="62"/>
      <c r="E80" s="62"/>
      <c r="F80" s="64">
        <f>SUM(F66:F73)</f>
        <v>18</v>
      </c>
      <c r="G80" s="64">
        <f>SUM(G66:G73)</f>
        <v>9</v>
      </c>
      <c r="H80" s="64">
        <f>SUM(H66:H73)</f>
        <v>9</v>
      </c>
      <c r="I80" s="37"/>
      <c r="J80" s="37"/>
      <c r="K80" s="37"/>
      <c r="L80" s="37"/>
      <c r="M80" s="37"/>
      <c r="N80" s="37"/>
      <c r="O80" s="6"/>
      <c r="P80" s="5"/>
    </row>
    <row r="81" spans="2:16" s="1" customFormat="1" ht="12.75">
      <c r="B81" s="14"/>
      <c r="D81" s="15"/>
      <c r="E81" s="15"/>
      <c r="F81" s="9"/>
      <c r="G81" s="9"/>
      <c r="H81" s="9"/>
      <c r="I81" s="37"/>
      <c r="J81" s="37"/>
      <c r="K81" s="37"/>
      <c r="L81" s="37"/>
      <c r="M81" s="37"/>
      <c r="N81" s="37"/>
      <c r="O81" s="6"/>
      <c r="P81" s="5"/>
    </row>
    <row r="82" spans="2:16" s="24" customFormat="1" ht="12.75">
      <c r="B82" s="101" t="s">
        <v>128</v>
      </c>
      <c r="C82" s="100"/>
      <c r="D82" s="100"/>
      <c r="E82" s="100"/>
      <c r="F82" s="100">
        <f>SUM(F47:F49)</f>
        <v>13</v>
      </c>
      <c r="G82" s="100">
        <f aca="true" t="shared" si="6" ref="G82:O82">SUM(G47:G49)</f>
        <v>10</v>
      </c>
      <c r="H82" s="100">
        <f t="shared" si="6"/>
        <v>3</v>
      </c>
      <c r="I82" s="100">
        <f t="shared" si="6"/>
        <v>130</v>
      </c>
      <c r="J82" s="100">
        <f t="shared" si="6"/>
        <v>45</v>
      </c>
      <c r="K82" s="100">
        <f t="shared" si="6"/>
        <v>35</v>
      </c>
      <c r="L82" s="100">
        <f t="shared" si="6"/>
        <v>20</v>
      </c>
      <c r="M82" s="100">
        <f t="shared" si="6"/>
        <v>15</v>
      </c>
      <c r="N82" s="100">
        <f t="shared" si="6"/>
        <v>15</v>
      </c>
      <c r="O82" s="100">
        <f t="shared" si="6"/>
        <v>0</v>
      </c>
      <c r="P82" s="16"/>
    </row>
    <row r="83" s="18" customFormat="1" ht="12.75"/>
    <row r="84" s="25" customFormat="1" ht="12.75"/>
    <row r="85" s="25" customFormat="1" ht="12.75"/>
    <row r="86" spans="2:15" s="25" customFormat="1" ht="12.75">
      <c r="B86" s="27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2:15" s="25" customFormat="1" ht="12.75">
      <c r="B87" s="2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2:15" s="25" customFormat="1" ht="12.75">
      <c r="B88" s="27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2:15" s="25" customFormat="1" ht="12.75">
      <c r="B89" s="27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2:15" ht="12.75">
      <c r="B90" s="11" t="s">
        <v>146</v>
      </c>
      <c r="D90" s="11"/>
      <c r="E90" s="16" t="s">
        <v>29</v>
      </c>
      <c r="F90" s="16" t="s">
        <v>0</v>
      </c>
      <c r="G90" s="16"/>
      <c r="H90" s="16"/>
      <c r="I90" s="16"/>
      <c r="J90" s="11"/>
      <c r="K90" s="11"/>
      <c r="L90" s="11"/>
      <c r="M90" s="11"/>
      <c r="N90" s="11"/>
      <c r="O90" s="11"/>
    </row>
    <row r="91" spans="2:15" ht="12.75">
      <c r="B91" t="s">
        <v>145</v>
      </c>
      <c r="D91" s="12"/>
      <c r="E91" s="38">
        <f>I91/I94</f>
        <v>0.465592972181552</v>
      </c>
      <c r="F91" s="16" t="s">
        <v>30</v>
      </c>
      <c r="G91" s="16"/>
      <c r="H91" s="16"/>
      <c r="I91" s="16">
        <f>J125+M125</f>
        <v>318</v>
      </c>
      <c r="J91" s="11"/>
      <c r="K91" s="11"/>
      <c r="L91" s="11"/>
      <c r="M91" s="11"/>
      <c r="N91" s="11"/>
      <c r="O91" s="11"/>
    </row>
    <row r="92" spans="2:15" ht="12.75">
      <c r="B92" t="s">
        <v>67</v>
      </c>
      <c r="D92" s="12"/>
      <c r="E92" s="38">
        <f>I92/I94</f>
        <v>0.3762811127379209</v>
      </c>
      <c r="F92" s="16" t="s">
        <v>31</v>
      </c>
      <c r="G92" s="16"/>
      <c r="H92" s="16"/>
      <c r="I92" s="16">
        <f>K125+N125</f>
        <v>257</v>
      </c>
      <c r="J92" s="11"/>
      <c r="K92" s="11"/>
      <c r="L92" s="11"/>
      <c r="M92" s="11"/>
      <c r="N92" s="11"/>
      <c r="O92" s="11"/>
    </row>
    <row r="93" spans="2:15" ht="12.75">
      <c r="B93" t="s">
        <v>22</v>
      </c>
      <c r="D93" s="12"/>
      <c r="E93" s="38">
        <f>I93/I94</f>
        <v>0.1581259150805271</v>
      </c>
      <c r="F93" s="16" t="s">
        <v>32</v>
      </c>
      <c r="G93" s="16"/>
      <c r="H93" s="16"/>
      <c r="I93" s="16">
        <f>L125+O125</f>
        <v>108</v>
      </c>
      <c r="J93" s="11"/>
      <c r="K93" s="11"/>
      <c r="L93" s="11"/>
      <c r="M93" s="11"/>
      <c r="N93" s="11"/>
      <c r="O93" s="11"/>
    </row>
    <row r="94" spans="2:15" ht="12.75">
      <c r="B94" t="s">
        <v>34</v>
      </c>
      <c r="D94" s="11"/>
      <c r="E94" s="38">
        <f>SUM(E91:E93)</f>
        <v>1</v>
      </c>
      <c r="F94" s="16" t="s">
        <v>2</v>
      </c>
      <c r="G94" s="16"/>
      <c r="H94" s="16"/>
      <c r="I94" s="16">
        <f>SUM(I91:I93)</f>
        <v>683</v>
      </c>
      <c r="J94" s="11"/>
      <c r="K94" s="11"/>
      <c r="L94" s="11"/>
      <c r="M94" s="11"/>
      <c r="N94" s="11"/>
      <c r="O94" s="11"/>
    </row>
    <row r="95" ht="12.75">
      <c r="B95" t="s">
        <v>126</v>
      </c>
    </row>
    <row r="96" spans="1:16" ht="12.75" customHeight="1">
      <c r="A96" s="139" t="s">
        <v>23</v>
      </c>
      <c r="B96" s="140" t="s">
        <v>3</v>
      </c>
      <c r="C96" s="140" t="s">
        <v>104</v>
      </c>
      <c r="D96" s="140"/>
      <c r="E96" s="140"/>
      <c r="F96" s="130" t="s">
        <v>4</v>
      </c>
      <c r="G96" s="131"/>
      <c r="H96" s="132"/>
      <c r="I96" s="143" t="s">
        <v>5</v>
      </c>
      <c r="J96" s="144"/>
      <c r="K96" s="144"/>
      <c r="L96" s="144"/>
      <c r="M96" s="144"/>
      <c r="N96" s="144"/>
      <c r="O96" s="145"/>
      <c r="P96" s="146" t="s">
        <v>168</v>
      </c>
    </row>
    <row r="97" spans="1:16" s="1" customFormat="1" ht="12.75">
      <c r="A97" s="139"/>
      <c r="B97" s="141"/>
      <c r="C97" s="133" t="s">
        <v>6</v>
      </c>
      <c r="D97" s="128" t="s">
        <v>105</v>
      </c>
      <c r="E97" s="128" t="s">
        <v>106</v>
      </c>
      <c r="F97" s="133" t="s">
        <v>61</v>
      </c>
      <c r="G97" s="133" t="s">
        <v>112</v>
      </c>
      <c r="H97" s="133" t="s">
        <v>113</v>
      </c>
      <c r="I97" s="128" t="s">
        <v>109</v>
      </c>
      <c r="J97" s="135" t="s">
        <v>112</v>
      </c>
      <c r="K97" s="136"/>
      <c r="L97" s="137"/>
      <c r="M97" s="135" t="s">
        <v>113</v>
      </c>
      <c r="N97" s="136"/>
      <c r="O97" s="137"/>
      <c r="P97" s="147"/>
    </row>
    <row r="98" spans="1:16" s="1" customFormat="1" ht="12.75">
      <c r="A98" s="139"/>
      <c r="B98" s="142"/>
      <c r="C98" s="134"/>
      <c r="D98" s="129"/>
      <c r="E98" s="129"/>
      <c r="F98" s="134"/>
      <c r="G98" s="134"/>
      <c r="H98" s="134"/>
      <c r="I98" s="129"/>
      <c r="J98" s="46" t="s">
        <v>7</v>
      </c>
      <c r="K98" s="47" t="s">
        <v>8</v>
      </c>
      <c r="L98" s="47" t="s">
        <v>9</v>
      </c>
      <c r="M98" s="47" t="s">
        <v>7</v>
      </c>
      <c r="N98" s="47" t="s">
        <v>8</v>
      </c>
      <c r="O98" s="47" t="s">
        <v>9</v>
      </c>
      <c r="P98" s="148"/>
    </row>
    <row r="99" spans="1:16" s="17" customFormat="1" ht="12.75">
      <c r="A99" s="19">
        <f>A98+1</f>
        <v>1</v>
      </c>
      <c r="B99" s="99" t="s">
        <v>46</v>
      </c>
      <c r="C99" s="26">
        <v>5</v>
      </c>
      <c r="D99" s="26">
        <v>5</v>
      </c>
      <c r="E99" s="26"/>
      <c r="F99" s="13">
        <v>3</v>
      </c>
      <c r="G99" s="26">
        <v>3</v>
      </c>
      <c r="H99" s="26"/>
      <c r="I99" s="26">
        <v>30</v>
      </c>
      <c r="J99" s="13">
        <v>15</v>
      </c>
      <c r="K99" s="13">
        <v>15</v>
      </c>
      <c r="L99" s="13">
        <v>0</v>
      </c>
      <c r="M99" s="13">
        <v>0</v>
      </c>
      <c r="N99" s="13">
        <v>0</v>
      </c>
      <c r="O99" s="13">
        <v>0</v>
      </c>
      <c r="P99" s="13" t="s">
        <v>154</v>
      </c>
    </row>
    <row r="100" spans="1:16" s="17" customFormat="1" ht="12.75">
      <c r="A100" s="19">
        <v>2</v>
      </c>
      <c r="B100" s="19" t="s">
        <v>50</v>
      </c>
      <c r="C100" s="26">
        <v>5</v>
      </c>
      <c r="D100" s="26">
        <v>5</v>
      </c>
      <c r="E100" s="26"/>
      <c r="F100" s="13">
        <v>3</v>
      </c>
      <c r="G100" s="26">
        <v>3</v>
      </c>
      <c r="H100" s="26"/>
      <c r="I100" s="26">
        <v>30</v>
      </c>
      <c r="J100" s="13">
        <v>15</v>
      </c>
      <c r="K100" s="13">
        <v>15</v>
      </c>
      <c r="L100" s="13">
        <v>0</v>
      </c>
      <c r="M100" s="13">
        <v>0</v>
      </c>
      <c r="N100" s="13">
        <v>0</v>
      </c>
      <c r="O100" s="13">
        <v>0</v>
      </c>
      <c r="P100" s="13" t="s">
        <v>164</v>
      </c>
    </row>
    <row r="101" spans="1:16" s="17" customFormat="1" ht="12.75">
      <c r="A101" s="19">
        <v>3</v>
      </c>
      <c r="B101" s="19" t="s">
        <v>51</v>
      </c>
      <c r="C101" s="13"/>
      <c r="D101" s="26">
        <v>5</v>
      </c>
      <c r="E101" s="13"/>
      <c r="F101" s="13">
        <v>3</v>
      </c>
      <c r="G101" s="13">
        <v>3</v>
      </c>
      <c r="H101" s="13"/>
      <c r="I101" s="13">
        <v>30</v>
      </c>
      <c r="J101" s="13">
        <v>15</v>
      </c>
      <c r="K101" s="13">
        <v>15</v>
      </c>
      <c r="L101" s="13">
        <v>0</v>
      </c>
      <c r="M101" s="13">
        <v>0</v>
      </c>
      <c r="N101" s="13">
        <v>0</v>
      </c>
      <c r="O101" s="13">
        <v>0</v>
      </c>
      <c r="P101" s="13" t="s">
        <v>161</v>
      </c>
    </row>
    <row r="102" spans="1:16" s="17" customFormat="1" ht="12.75">
      <c r="A102" s="19">
        <v>4</v>
      </c>
      <c r="B102" s="19" t="s">
        <v>52</v>
      </c>
      <c r="C102" s="13"/>
      <c r="D102" s="13">
        <v>6</v>
      </c>
      <c r="E102" s="13"/>
      <c r="F102" s="13">
        <v>3</v>
      </c>
      <c r="G102" s="13"/>
      <c r="H102" s="13">
        <v>3</v>
      </c>
      <c r="I102" s="13">
        <v>30</v>
      </c>
      <c r="J102" s="13">
        <v>0</v>
      </c>
      <c r="K102" s="13">
        <v>0</v>
      </c>
      <c r="L102" s="13">
        <v>0</v>
      </c>
      <c r="M102" s="13">
        <v>15</v>
      </c>
      <c r="N102" s="13">
        <v>15</v>
      </c>
      <c r="O102" s="13">
        <v>0</v>
      </c>
      <c r="P102" s="13" t="s">
        <v>163</v>
      </c>
    </row>
    <row r="103" spans="1:16" s="17" customFormat="1" ht="12.75">
      <c r="A103" s="19">
        <v>5</v>
      </c>
      <c r="B103" s="19" t="s">
        <v>27</v>
      </c>
      <c r="C103" s="13"/>
      <c r="D103" s="13">
        <v>6</v>
      </c>
      <c r="E103" s="13"/>
      <c r="F103" s="13">
        <v>3</v>
      </c>
      <c r="G103" s="13"/>
      <c r="H103" s="13">
        <v>3</v>
      </c>
      <c r="I103" s="13">
        <v>15</v>
      </c>
      <c r="J103" s="13">
        <v>0</v>
      </c>
      <c r="K103" s="13">
        <v>0</v>
      </c>
      <c r="L103" s="13">
        <v>0</v>
      </c>
      <c r="M103" s="13">
        <v>10</v>
      </c>
      <c r="N103" s="13">
        <v>0</v>
      </c>
      <c r="O103" s="13">
        <v>5</v>
      </c>
      <c r="P103" s="13" t="s">
        <v>164</v>
      </c>
    </row>
    <row r="104" spans="1:16" s="117" customFormat="1" ht="12.75">
      <c r="A104" s="114">
        <v>6</v>
      </c>
      <c r="B104" s="114" t="s">
        <v>97</v>
      </c>
      <c r="C104" s="115"/>
      <c r="D104" s="115">
        <v>6</v>
      </c>
      <c r="E104" s="115"/>
      <c r="F104" s="115">
        <v>3</v>
      </c>
      <c r="G104" s="115"/>
      <c r="H104" s="115">
        <v>3</v>
      </c>
      <c r="I104" s="115">
        <v>40</v>
      </c>
      <c r="J104" s="116">
        <v>0</v>
      </c>
      <c r="K104" s="116">
        <v>0</v>
      </c>
      <c r="L104" s="116">
        <v>0</v>
      </c>
      <c r="M104" s="116">
        <v>10</v>
      </c>
      <c r="N104" s="116">
        <v>0</v>
      </c>
      <c r="O104" s="116">
        <v>30</v>
      </c>
      <c r="P104" s="115" t="s">
        <v>153</v>
      </c>
    </row>
    <row r="105" spans="1:16" s="1" customFormat="1" ht="12.75">
      <c r="A105" s="19">
        <v>7</v>
      </c>
      <c r="B105" s="19" t="s">
        <v>24</v>
      </c>
      <c r="C105" s="26"/>
      <c r="D105" s="26">
        <v>5</v>
      </c>
      <c r="E105" s="26"/>
      <c r="F105" s="13">
        <v>2</v>
      </c>
      <c r="G105" s="26">
        <v>2</v>
      </c>
      <c r="H105" s="26"/>
      <c r="I105" s="26">
        <v>28</v>
      </c>
      <c r="J105" s="13">
        <v>10</v>
      </c>
      <c r="K105" s="13">
        <v>0</v>
      </c>
      <c r="L105" s="13">
        <v>18</v>
      </c>
      <c r="M105" s="13">
        <v>0</v>
      </c>
      <c r="N105" s="13">
        <v>0</v>
      </c>
      <c r="O105" s="13">
        <v>0</v>
      </c>
      <c r="P105" s="13" t="s">
        <v>153</v>
      </c>
    </row>
    <row r="106" spans="1:16" s="88" customFormat="1" ht="12.75">
      <c r="A106" s="19">
        <v>8</v>
      </c>
      <c r="B106" s="19" t="s">
        <v>60</v>
      </c>
      <c r="C106" s="13"/>
      <c r="D106" s="26">
        <v>5</v>
      </c>
      <c r="E106" s="13"/>
      <c r="F106" s="13">
        <v>1</v>
      </c>
      <c r="G106" s="13">
        <v>1</v>
      </c>
      <c r="H106" s="13"/>
      <c r="I106" s="13">
        <v>20</v>
      </c>
      <c r="J106" s="13">
        <v>10</v>
      </c>
      <c r="K106" s="13">
        <v>10</v>
      </c>
      <c r="L106" s="13">
        <v>0</v>
      </c>
      <c r="M106" s="13">
        <v>0</v>
      </c>
      <c r="N106" s="13">
        <v>0</v>
      </c>
      <c r="O106" s="13">
        <v>0</v>
      </c>
      <c r="P106" s="2" t="s">
        <v>155</v>
      </c>
    </row>
    <row r="107" spans="1:16" s="1" customFormat="1" ht="12.75">
      <c r="A107" s="19">
        <v>9</v>
      </c>
      <c r="B107" s="19" t="s">
        <v>57</v>
      </c>
      <c r="C107" s="13"/>
      <c r="D107" s="13">
        <v>5</v>
      </c>
      <c r="E107" s="13"/>
      <c r="F107" s="13">
        <v>1</v>
      </c>
      <c r="G107" s="13">
        <v>1</v>
      </c>
      <c r="H107" s="13"/>
      <c r="I107" s="13">
        <v>12</v>
      </c>
      <c r="J107" s="20">
        <v>12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13" t="s">
        <v>165</v>
      </c>
    </row>
    <row r="108" spans="1:16" s="90" customFormat="1" ht="25.5">
      <c r="A108" s="110">
        <f>A107+1</f>
        <v>10</v>
      </c>
      <c r="B108" s="30" t="s">
        <v>147</v>
      </c>
      <c r="C108" s="86"/>
      <c r="D108" s="111">
        <v>5</v>
      </c>
      <c r="E108" s="86"/>
      <c r="F108" s="86">
        <v>1</v>
      </c>
      <c r="G108" s="86">
        <v>1</v>
      </c>
      <c r="H108" s="86"/>
      <c r="I108" s="86">
        <v>20</v>
      </c>
      <c r="J108" s="86">
        <v>10</v>
      </c>
      <c r="K108" s="86">
        <v>10</v>
      </c>
      <c r="L108" s="86">
        <v>0</v>
      </c>
      <c r="M108" s="86">
        <v>0</v>
      </c>
      <c r="N108" s="86">
        <v>0</v>
      </c>
      <c r="O108" s="86">
        <v>0</v>
      </c>
      <c r="P108" s="121" t="s">
        <v>158</v>
      </c>
    </row>
    <row r="109" spans="1:16" s="1" customFormat="1" ht="12.75">
      <c r="A109" s="19">
        <f>A108+1</f>
        <v>11</v>
      </c>
      <c r="B109" s="19" t="s">
        <v>20</v>
      </c>
      <c r="C109" s="13"/>
      <c r="D109" s="26"/>
      <c r="E109" s="13" t="s">
        <v>95</v>
      </c>
      <c r="F109" s="13">
        <v>10</v>
      </c>
      <c r="G109" s="13">
        <v>3</v>
      </c>
      <c r="H109" s="13">
        <v>7</v>
      </c>
      <c r="I109" s="13">
        <v>45</v>
      </c>
      <c r="J109" s="13">
        <v>0</v>
      </c>
      <c r="K109" s="13">
        <v>15</v>
      </c>
      <c r="L109" s="13">
        <v>0</v>
      </c>
      <c r="M109" s="13">
        <v>0</v>
      </c>
      <c r="N109" s="13">
        <v>30</v>
      </c>
      <c r="O109" s="13">
        <v>0</v>
      </c>
      <c r="P109" s="13" t="s">
        <v>162</v>
      </c>
    </row>
    <row r="110" spans="1:16" s="1" customFormat="1" ht="12.75">
      <c r="A110" s="19">
        <f>A109+1</f>
        <v>12</v>
      </c>
      <c r="B110" s="19" t="s">
        <v>47</v>
      </c>
      <c r="C110" s="13"/>
      <c r="D110" s="26">
        <v>5</v>
      </c>
      <c r="E110" s="13"/>
      <c r="F110" s="13">
        <v>1</v>
      </c>
      <c r="G110" s="13">
        <v>1</v>
      </c>
      <c r="H110" s="13"/>
      <c r="I110" s="13">
        <v>15</v>
      </c>
      <c r="J110" s="13">
        <v>15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 t="s">
        <v>163</v>
      </c>
    </row>
    <row r="111" spans="1:16" s="1" customFormat="1" ht="12.75">
      <c r="A111" s="19">
        <f>A110+1</f>
        <v>13</v>
      </c>
      <c r="B111" s="19" t="s">
        <v>48</v>
      </c>
      <c r="C111" s="13">
        <v>5</v>
      </c>
      <c r="D111" s="26">
        <v>5</v>
      </c>
      <c r="E111" s="13"/>
      <c r="F111" s="13">
        <v>1</v>
      </c>
      <c r="G111" s="13">
        <v>1</v>
      </c>
      <c r="H111" s="13"/>
      <c r="I111" s="13">
        <v>28</v>
      </c>
      <c r="J111" s="20">
        <v>18</v>
      </c>
      <c r="K111" s="20">
        <v>10</v>
      </c>
      <c r="L111" s="20">
        <v>0</v>
      </c>
      <c r="M111" s="20">
        <v>0</v>
      </c>
      <c r="N111" s="20">
        <v>0</v>
      </c>
      <c r="O111" s="20">
        <v>0</v>
      </c>
      <c r="P111" s="13" t="s">
        <v>154</v>
      </c>
    </row>
    <row r="112" spans="1:16" s="1" customFormat="1" ht="13.5" customHeight="1">
      <c r="A112" s="19">
        <f>A111+1</f>
        <v>14</v>
      </c>
      <c r="B112" s="19" t="s">
        <v>56</v>
      </c>
      <c r="C112" s="13"/>
      <c r="D112" s="26">
        <v>5</v>
      </c>
      <c r="E112" s="13"/>
      <c r="F112" s="13">
        <v>3</v>
      </c>
      <c r="G112" s="13">
        <v>3</v>
      </c>
      <c r="H112" s="13"/>
      <c r="I112" s="13">
        <v>30</v>
      </c>
      <c r="J112" s="13">
        <v>15</v>
      </c>
      <c r="K112" s="13">
        <v>0</v>
      </c>
      <c r="L112" s="13">
        <v>15</v>
      </c>
      <c r="M112" s="13">
        <v>0</v>
      </c>
      <c r="N112" s="13">
        <v>0</v>
      </c>
      <c r="O112" s="13">
        <v>0</v>
      </c>
      <c r="P112" s="2" t="s">
        <v>169</v>
      </c>
    </row>
    <row r="113" spans="1:16" s="88" customFormat="1" ht="12.75">
      <c r="A113" s="110">
        <v>15</v>
      </c>
      <c r="B113" s="110" t="s">
        <v>91</v>
      </c>
      <c r="C113" s="86">
        <v>6</v>
      </c>
      <c r="D113" s="86">
        <v>6</v>
      </c>
      <c r="E113" s="86"/>
      <c r="F113" s="86">
        <v>2</v>
      </c>
      <c r="G113" s="86"/>
      <c r="H113" s="86">
        <v>2</v>
      </c>
      <c r="I113" s="86">
        <v>25</v>
      </c>
      <c r="J113" s="86">
        <v>0</v>
      </c>
      <c r="K113" s="86">
        <v>0</v>
      </c>
      <c r="L113" s="86">
        <v>0</v>
      </c>
      <c r="M113" s="86">
        <v>13</v>
      </c>
      <c r="N113" s="86">
        <v>12</v>
      </c>
      <c r="O113" s="86">
        <v>0</v>
      </c>
      <c r="P113" s="123" t="s">
        <v>163</v>
      </c>
    </row>
    <row r="114" spans="1:16" s="1" customFormat="1" ht="12.75">
      <c r="A114" s="19">
        <v>16</v>
      </c>
      <c r="B114" s="19" t="s">
        <v>25</v>
      </c>
      <c r="C114" s="13">
        <v>6</v>
      </c>
      <c r="D114" s="13">
        <v>6</v>
      </c>
      <c r="E114" s="13"/>
      <c r="F114" s="13">
        <v>1</v>
      </c>
      <c r="G114" s="13"/>
      <c r="H114" s="13">
        <v>1</v>
      </c>
      <c r="I114" s="13">
        <v>30</v>
      </c>
      <c r="J114" s="13">
        <v>0</v>
      </c>
      <c r="K114" s="13">
        <v>0</v>
      </c>
      <c r="L114" s="13">
        <v>0</v>
      </c>
      <c r="M114" s="13">
        <v>15</v>
      </c>
      <c r="N114" s="13">
        <v>15</v>
      </c>
      <c r="O114" s="13">
        <v>0</v>
      </c>
      <c r="P114" s="2" t="s">
        <v>170</v>
      </c>
    </row>
    <row r="115" spans="1:16" s="1" customFormat="1" ht="12.75">
      <c r="A115" s="19">
        <v>17</v>
      </c>
      <c r="B115" s="19" t="s">
        <v>53</v>
      </c>
      <c r="C115" s="26"/>
      <c r="D115" s="26">
        <v>6</v>
      </c>
      <c r="E115" s="26"/>
      <c r="F115" s="13">
        <v>1</v>
      </c>
      <c r="G115" s="26"/>
      <c r="H115" s="26">
        <v>1</v>
      </c>
      <c r="I115" s="26">
        <v>15</v>
      </c>
      <c r="J115" s="13">
        <v>0</v>
      </c>
      <c r="K115" s="13">
        <v>0</v>
      </c>
      <c r="L115" s="13">
        <v>0</v>
      </c>
      <c r="M115" s="13">
        <v>15</v>
      </c>
      <c r="N115" s="13">
        <v>0</v>
      </c>
      <c r="O115" s="13">
        <v>0</v>
      </c>
      <c r="P115" s="13" t="s">
        <v>154</v>
      </c>
    </row>
    <row r="116" spans="1:16" s="1" customFormat="1" ht="25.5">
      <c r="A116" s="19">
        <v>18</v>
      </c>
      <c r="B116" s="124" t="s">
        <v>54</v>
      </c>
      <c r="C116" s="13">
        <v>6</v>
      </c>
      <c r="D116" s="13"/>
      <c r="E116" s="13"/>
      <c r="F116" s="13">
        <v>1</v>
      </c>
      <c r="G116" s="13"/>
      <c r="H116" s="13">
        <v>1</v>
      </c>
      <c r="I116" s="13">
        <v>15</v>
      </c>
      <c r="J116" s="20">
        <v>0</v>
      </c>
      <c r="K116" s="20">
        <v>0</v>
      </c>
      <c r="L116" s="20">
        <v>0</v>
      </c>
      <c r="M116" s="20">
        <v>15</v>
      </c>
      <c r="N116" s="20">
        <v>0</v>
      </c>
      <c r="O116" s="20">
        <v>0</v>
      </c>
      <c r="P116" s="47" t="s">
        <v>154</v>
      </c>
    </row>
    <row r="117" spans="1:16" ht="12.75">
      <c r="A117" s="3"/>
      <c r="B117" s="91" t="s">
        <v>63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7"/>
    </row>
    <row r="118" spans="1:16" s="1" customFormat="1" ht="25.5">
      <c r="A118" s="83">
        <v>19</v>
      </c>
      <c r="B118" s="34" t="s">
        <v>79</v>
      </c>
      <c r="C118" s="47"/>
      <c r="D118" s="47">
        <v>5</v>
      </c>
      <c r="E118" s="47"/>
      <c r="F118" s="47">
        <f aca="true" t="shared" si="7" ref="F118:F124">G118+H118</f>
        <v>1</v>
      </c>
      <c r="G118" s="47">
        <v>1</v>
      </c>
      <c r="H118" s="47"/>
      <c r="I118" s="47">
        <v>30</v>
      </c>
      <c r="J118" s="47">
        <v>15</v>
      </c>
      <c r="K118" s="47">
        <v>15</v>
      </c>
      <c r="L118" s="47">
        <v>0</v>
      </c>
      <c r="M118" s="47">
        <v>0</v>
      </c>
      <c r="N118" s="47">
        <v>0</v>
      </c>
      <c r="O118" s="47">
        <v>0</v>
      </c>
      <c r="P118" s="47" t="s">
        <v>161</v>
      </c>
    </row>
    <row r="119" spans="1:16" s="1" customFormat="1" ht="12.75">
      <c r="A119" s="3">
        <v>20</v>
      </c>
      <c r="B119" s="3" t="s">
        <v>80</v>
      </c>
      <c r="C119" s="2">
        <v>5</v>
      </c>
      <c r="D119" s="2">
        <v>5</v>
      </c>
      <c r="E119" s="2"/>
      <c r="F119" s="2">
        <f t="shared" si="7"/>
        <v>3</v>
      </c>
      <c r="G119" s="2">
        <v>3</v>
      </c>
      <c r="H119" s="2"/>
      <c r="I119" s="2">
        <v>45</v>
      </c>
      <c r="J119" s="2">
        <v>15</v>
      </c>
      <c r="K119" s="2">
        <v>15</v>
      </c>
      <c r="L119" s="2">
        <v>15</v>
      </c>
      <c r="M119" s="2">
        <v>0</v>
      </c>
      <c r="N119" s="2">
        <v>0</v>
      </c>
      <c r="O119" s="2">
        <v>0</v>
      </c>
      <c r="P119" s="47" t="s">
        <v>163</v>
      </c>
    </row>
    <row r="120" spans="1:16" s="117" customFormat="1" ht="12.75">
      <c r="A120" s="114">
        <v>21</v>
      </c>
      <c r="B120" s="114" t="s">
        <v>81</v>
      </c>
      <c r="C120" s="115"/>
      <c r="D120" s="115">
        <v>5</v>
      </c>
      <c r="E120" s="115"/>
      <c r="F120" s="115">
        <f t="shared" si="7"/>
        <v>2</v>
      </c>
      <c r="G120" s="115">
        <v>2</v>
      </c>
      <c r="H120" s="115"/>
      <c r="I120" s="115">
        <v>30</v>
      </c>
      <c r="J120" s="115">
        <v>15</v>
      </c>
      <c r="K120" s="115">
        <v>0</v>
      </c>
      <c r="L120" s="115">
        <v>15</v>
      </c>
      <c r="M120" s="115">
        <v>0</v>
      </c>
      <c r="N120" s="115">
        <v>0</v>
      </c>
      <c r="O120" s="115">
        <v>0</v>
      </c>
      <c r="P120" s="125" t="s">
        <v>153</v>
      </c>
    </row>
    <row r="121" spans="1:16" s="117" customFormat="1" ht="12.75">
      <c r="A121" s="114">
        <v>22</v>
      </c>
      <c r="B121" s="114" t="s">
        <v>82</v>
      </c>
      <c r="C121" s="115"/>
      <c r="D121" s="115">
        <v>5</v>
      </c>
      <c r="E121" s="115"/>
      <c r="F121" s="115">
        <f t="shared" si="7"/>
        <v>2</v>
      </c>
      <c r="G121" s="115">
        <v>2</v>
      </c>
      <c r="H121" s="115"/>
      <c r="I121" s="115">
        <v>45</v>
      </c>
      <c r="J121" s="115">
        <v>0</v>
      </c>
      <c r="K121" s="115">
        <v>35</v>
      </c>
      <c r="L121" s="115">
        <v>10</v>
      </c>
      <c r="M121" s="115">
        <v>0</v>
      </c>
      <c r="N121" s="115">
        <v>0</v>
      </c>
      <c r="O121" s="115">
        <v>0</v>
      </c>
      <c r="P121" s="126" t="s">
        <v>171</v>
      </c>
    </row>
    <row r="122" spans="1:16" s="1" customFormat="1" ht="12.75">
      <c r="A122" s="3">
        <v>23</v>
      </c>
      <c r="B122" s="3" t="s">
        <v>83</v>
      </c>
      <c r="C122" s="2"/>
      <c r="D122" s="2">
        <v>6</v>
      </c>
      <c r="E122" s="2"/>
      <c r="F122" s="2">
        <f t="shared" si="7"/>
        <v>3</v>
      </c>
      <c r="G122" s="2"/>
      <c r="H122" s="2">
        <v>3</v>
      </c>
      <c r="I122" s="2">
        <v>30</v>
      </c>
      <c r="J122" s="2">
        <v>0</v>
      </c>
      <c r="K122" s="2">
        <v>0</v>
      </c>
      <c r="L122" s="2">
        <v>0</v>
      </c>
      <c r="M122" s="2">
        <v>15</v>
      </c>
      <c r="N122" s="2">
        <v>15</v>
      </c>
      <c r="O122" s="2">
        <v>0</v>
      </c>
      <c r="P122" s="47" t="s">
        <v>166</v>
      </c>
    </row>
    <row r="123" spans="1:16" s="1" customFormat="1" ht="12.75">
      <c r="A123" s="3">
        <v>24</v>
      </c>
      <c r="B123" s="3" t="s">
        <v>84</v>
      </c>
      <c r="C123" s="2">
        <v>6</v>
      </c>
      <c r="D123" s="2">
        <v>6</v>
      </c>
      <c r="E123" s="2"/>
      <c r="F123" s="2">
        <f t="shared" si="7"/>
        <v>4</v>
      </c>
      <c r="G123" s="2"/>
      <c r="H123" s="2">
        <v>4</v>
      </c>
      <c r="I123" s="2">
        <v>30</v>
      </c>
      <c r="J123" s="2">
        <v>0</v>
      </c>
      <c r="K123" s="2">
        <v>0</v>
      </c>
      <c r="L123" s="2">
        <v>0</v>
      </c>
      <c r="M123" s="2">
        <v>15</v>
      </c>
      <c r="N123" s="2">
        <v>15</v>
      </c>
      <c r="O123" s="2">
        <v>0</v>
      </c>
      <c r="P123" s="47" t="s">
        <v>163</v>
      </c>
    </row>
    <row r="124" spans="1:16" s="1" customFormat="1" ht="12.75">
      <c r="A124" s="3">
        <v>25</v>
      </c>
      <c r="B124" s="3" t="s">
        <v>49</v>
      </c>
      <c r="C124" s="2"/>
      <c r="D124" s="2">
        <v>6</v>
      </c>
      <c r="E124" s="2"/>
      <c r="F124" s="2">
        <f t="shared" si="7"/>
        <v>2</v>
      </c>
      <c r="G124" s="2"/>
      <c r="H124" s="2">
        <v>2</v>
      </c>
      <c r="I124" s="2">
        <v>15</v>
      </c>
      <c r="J124" s="2">
        <v>0</v>
      </c>
      <c r="K124" s="2">
        <v>0</v>
      </c>
      <c r="L124" s="2">
        <v>0</v>
      </c>
      <c r="M124" s="2">
        <v>15</v>
      </c>
      <c r="N124" s="2">
        <v>0</v>
      </c>
      <c r="O124" s="2">
        <v>0</v>
      </c>
      <c r="P124" s="47" t="s">
        <v>162</v>
      </c>
    </row>
    <row r="125" spans="1:16" s="9" customFormat="1" ht="12.75">
      <c r="A125" s="7"/>
      <c r="B125" s="7" t="s">
        <v>16</v>
      </c>
      <c r="C125" s="8">
        <f>COUNT(C99:C124)</f>
        <v>8</v>
      </c>
      <c r="D125" s="7"/>
      <c r="E125" s="7"/>
      <c r="F125" s="8">
        <f aca="true" t="shared" si="8" ref="F125:O125">SUM(F99:F124)</f>
        <v>60</v>
      </c>
      <c r="G125" s="8">
        <f t="shared" si="8"/>
        <v>30</v>
      </c>
      <c r="H125" s="8">
        <f t="shared" si="8"/>
        <v>30</v>
      </c>
      <c r="I125" s="8">
        <f t="shared" si="8"/>
        <v>683</v>
      </c>
      <c r="J125" s="8">
        <f t="shared" si="8"/>
        <v>180</v>
      </c>
      <c r="K125" s="8">
        <f t="shared" si="8"/>
        <v>155</v>
      </c>
      <c r="L125" s="8">
        <f t="shared" si="8"/>
        <v>73</v>
      </c>
      <c r="M125" s="8">
        <f t="shared" si="8"/>
        <v>138</v>
      </c>
      <c r="N125" s="8">
        <f t="shared" si="8"/>
        <v>102</v>
      </c>
      <c r="O125" s="8">
        <f t="shared" si="8"/>
        <v>35</v>
      </c>
      <c r="P125" s="7"/>
    </row>
    <row r="126" spans="2:16" s="11" customFormat="1" ht="12.75">
      <c r="B126" s="11" t="s">
        <v>58</v>
      </c>
      <c r="J126" s="127">
        <f>SUM(J125:L125)</f>
        <v>408</v>
      </c>
      <c r="K126" s="127"/>
      <c r="L126" s="127"/>
      <c r="M126" s="127">
        <f>SUM(M125:O125)</f>
        <v>275</v>
      </c>
      <c r="N126" s="127"/>
      <c r="O126" s="127"/>
      <c r="P126" s="10"/>
    </row>
    <row r="127" spans="2:16" s="11" customFormat="1" ht="12.75">
      <c r="B127" s="5" t="s">
        <v>139</v>
      </c>
      <c r="J127" s="36"/>
      <c r="K127" s="36"/>
      <c r="L127" s="36"/>
      <c r="M127" s="36"/>
      <c r="N127" s="36"/>
      <c r="O127" s="36"/>
      <c r="P127" s="10"/>
    </row>
    <row r="128" spans="2:16" s="11" customFormat="1" ht="12.75">
      <c r="B128" s="5"/>
      <c r="J128" s="36"/>
      <c r="K128" s="36"/>
      <c r="L128" s="36"/>
      <c r="M128" s="36"/>
      <c r="N128" s="36"/>
      <c r="O128" s="36"/>
      <c r="P128" s="10"/>
    </row>
    <row r="129" spans="2:8" ht="12.75">
      <c r="B129" s="63" t="s">
        <v>114</v>
      </c>
      <c r="C129" s="62"/>
      <c r="D129" s="62"/>
      <c r="E129" s="62"/>
      <c r="F129" s="65">
        <f>SUM(F99:F116)</f>
        <v>43</v>
      </c>
      <c r="G129" s="65">
        <f>SUM(G99:G116)</f>
        <v>22</v>
      </c>
      <c r="H129" s="65">
        <f>SUM(H99:H116)</f>
        <v>21</v>
      </c>
    </row>
    <row r="130" spans="1:16" ht="12.75">
      <c r="A130" s="1"/>
      <c r="B130" s="63" t="s">
        <v>115</v>
      </c>
      <c r="C130" s="62"/>
      <c r="D130" s="62"/>
      <c r="E130" s="62"/>
      <c r="F130" s="65">
        <f>SUM(F118:F124)</f>
        <v>17</v>
      </c>
      <c r="G130" s="65">
        <f>SUM(G118:G124)</f>
        <v>8</v>
      </c>
      <c r="H130" s="65">
        <f>SUM(H118:H124)</f>
        <v>9</v>
      </c>
      <c r="I130" s="45"/>
      <c r="J130" s="45"/>
      <c r="K130" s="37"/>
      <c r="L130" s="37"/>
      <c r="M130" s="37"/>
      <c r="N130" s="37"/>
      <c r="O130" s="6"/>
      <c r="P130" s="5"/>
    </row>
    <row r="131" spans="1:16" ht="12.75">
      <c r="A131" s="1"/>
      <c r="B131" s="1"/>
      <c r="C131" s="62"/>
      <c r="D131" s="62"/>
      <c r="E131" s="62"/>
      <c r="F131" s="9"/>
      <c r="G131" s="9"/>
      <c r="H131" s="9"/>
      <c r="I131" s="42"/>
      <c r="J131" s="42"/>
      <c r="K131" s="37"/>
      <c r="L131" s="37"/>
      <c r="M131" s="37"/>
      <c r="N131" s="37"/>
      <c r="O131" s="6"/>
      <c r="P131" s="5"/>
    </row>
    <row r="132" spans="2:15" s="112" customFormat="1" ht="12.75">
      <c r="B132" s="113" t="s">
        <v>151</v>
      </c>
      <c r="F132" s="112">
        <f>+F104+F120+F121</f>
        <v>7</v>
      </c>
      <c r="G132" s="112">
        <f aca="true" t="shared" si="9" ref="G132:O132">+G104+G120+G121</f>
        <v>4</v>
      </c>
      <c r="H132" s="112">
        <f t="shared" si="9"/>
        <v>3</v>
      </c>
      <c r="I132" s="112">
        <f t="shared" si="9"/>
        <v>115</v>
      </c>
      <c r="J132" s="112">
        <f t="shared" si="9"/>
        <v>15</v>
      </c>
      <c r="K132" s="112">
        <f t="shared" si="9"/>
        <v>35</v>
      </c>
      <c r="L132" s="112">
        <f t="shared" si="9"/>
        <v>25</v>
      </c>
      <c r="M132" s="112">
        <f t="shared" si="9"/>
        <v>10</v>
      </c>
      <c r="N132" s="112">
        <f t="shared" si="9"/>
        <v>0</v>
      </c>
      <c r="O132" s="112">
        <f t="shared" si="9"/>
        <v>30</v>
      </c>
    </row>
    <row r="133" s="18" customFormat="1" ht="12.75"/>
    <row r="134" s="18" customFormat="1" ht="12.75"/>
    <row r="135" spans="2:6" s="18" customFormat="1" ht="12.75">
      <c r="B135" s="66" t="s">
        <v>103</v>
      </c>
      <c r="C135" s="9"/>
      <c r="D135" s="9"/>
      <c r="E135" s="9"/>
      <c r="F135" s="9">
        <f>F136+F137</f>
        <v>162</v>
      </c>
    </row>
    <row r="136" spans="2:6" s="18" customFormat="1" ht="12.75">
      <c r="B136" s="61" t="s">
        <v>116</v>
      </c>
      <c r="C136" s="9"/>
      <c r="D136" s="9"/>
      <c r="E136" s="9"/>
      <c r="F136" s="9">
        <f>F30+F79+F129</f>
        <v>145</v>
      </c>
    </row>
    <row r="137" spans="2:6" s="18" customFormat="1" ht="12.75">
      <c r="B137" s="61" t="s">
        <v>117</v>
      </c>
      <c r="C137" s="9"/>
      <c r="D137" s="9"/>
      <c r="E137" s="9"/>
      <c r="F137" s="9">
        <f>N41+F130</f>
        <v>17</v>
      </c>
    </row>
    <row r="138" spans="2:6" s="18" customFormat="1" ht="12.75">
      <c r="B138" s="61"/>
      <c r="C138" s="9"/>
      <c r="D138" s="9"/>
      <c r="E138" s="9"/>
      <c r="F138" s="9"/>
    </row>
    <row r="139" spans="2:6" s="18" customFormat="1" ht="12.75">
      <c r="B139" s="61"/>
      <c r="C139" s="9"/>
      <c r="D139" s="9"/>
      <c r="E139" s="9"/>
      <c r="F139" s="9"/>
    </row>
    <row r="140" spans="2:6" s="18" customFormat="1" ht="12.75">
      <c r="B140" s="61"/>
      <c r="C140" s="9"/>
      <c r="D140" s="21"/>
      <c r="E140" s="9"/>
      <c r="F140" s="9"/>
    </row>
    <row r="141" spans="4:5" ht="12.75">
      <c r="D141" s="77"/>
      <c r="E141" s="77"/>
    </row>
    <row r="142" spans="4:6" ht="12.75">
      <c r="D142" s="77"/>
      <c r="E142" s="77"/>
      <c r="F142" t="s">
        <v>55</v>
      </c>
    </row>
    <row r="143" spans="2:15" s="100" customFormat="1" ht="12.75">
      <c r="B143" s="101" t="s">
        <v>128</v>
      </c>
      <c r="F143" s="100">
        <f>+F33+F82</f>
        <v>46</v>
      </c>
      <c r="G143" s="100">
        <f aca="true" t="shared" si="10" ref="G143:O143">+G33+G82</f>
        <v>33</v>
      </c>
      <c r="H143" s="100">
        <f t="shared" si="10"/>
        <v>13</v>
      </c>
      <c r="I143" s="100">
        <f t="shared" si="10"/>
        <v>374</v>
      </c>
      <c r="J143" s="100">
        <f t="shared" si="10"/>
        <v>135</v>
      </c>
      <c r="K143" s="100">
        <f t="shared" si="10"/>
        <v>125</v>
      </c>
      <c r="L143" s="100">
        <f t="shared" si="10"/>
        <v>20</v>
      </c>
      <c r="M143" s="100">
        <f t="shared" si="10"/>
        <v>79</v>
      </c>
      <c r="N143" s="100">
        <f t="shared" si="10"/>
        <v>15</v>
      </c>
      <c r="O143" s="100">
        <f t="shared" si="10"/>
        <v>0</v>
      </c>
    </row>
    <row r="144" spans="2:15" s="112" customFormat="1" ht="12.75">
      <c r="B144" s="113" t="s">
        <v>151</v>
      </c>
      <c r="F144" s="112">
        <f>+F132</f>
        <v>7</v>
      </c>
      <c r="G144" s="112">
        <f aca="true" t="shared" si="11" ref="G144:O144">+G132</f>
        <v>4</v>
      </c>
      <c r="H144" s="112">
        <f t="shared" si="11"/>
        <v>3</v>
      </c>
      <c r="I144" s="112">
        <f t="shared" si="11"/>
        <v>115</v>
      </c>
      <c r="J144" s="112">
        <f t="shared" si="11"/>
        <v>15</v>
      </c>
      <c r="K144" s="112">
        <f t="shared" si="11"/>
        <v>35</v>
      </c>
      <c r="L144" s="112">
        <f t="shared" si="11"/>
        <v>25</v>
      </c>
      <c r="M144" s="112">
        <f t="shared" si="11"/>
        <v>10</v>
      </c>
      <c r="N144" s="112">
        <f t="shared" si="11"/>
        <v>0</v>
      </c>
      <c r="O144" s="112">
        <f t="shared" si="11"/>
        <v>30</v>
      </c>
    </row>
    <row r="145" s="25" customFormat="1" ht="12.75">
      <c r="P145" s="16"/>
    </row>
    <row r="146" s="25" customFormat="1" ht="12.75"/>
    <row r="147" spans="2:16" ht="12.75">
      <c r="B147" s="29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2:16" ht="12.75">
      <c r="B148" s="29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50" spans="2:10" ht="12.75">
      <c r="B150" s="76" t="s">
        <v>127</v>
      </c>
      <c r="C150" s="11"/>
      <c r="D150" s="61" t="s">
        <v>118</v>
      </c>
      <c r="E150" s="11"/>
      <c r="F150" s="11"/>
      <c r="G150" s="11"/>
      <c r="H150" s="11"/>
      <c r="I150" s="61" t="s">
        <v>119</v>
      </c>
      <c r="J150" s="11"/>
    </row>
    <row r="151" spans="2:10" ht="12.75">
      <c r="B151" s="11"/>
      <c r="C151" s="50" t="s">
        <v>61</v>
      </c>
      <c r="D151" s="50" t="s">
        <v>33</v>
      </c>
      <c r="E151" s="27" t="s">
        <v>120</v>
      </c>
      <c r="F151" s="50" t="s">
        <v>33</v>
      </c>
      <c r="G151" s="50"/>
      <c r="H151" s="50"/>
      <c r="I151" s="27" t="s">
        <v>120</v>
      </c>
      <c r="J151" s="50" t="s">
        <v>33</v>
      </c>
    </row>
    <row r="152" spans="2:10" ht="12.75">
      <c r="B152" s="36" t="s">
        <v>64</v>
      </c>
      <c r="C152" s="11">
        <f>+E152+I152</f>
        <v>903</v>
      </c>
      <c r="D152" s="39">
        <f>+C152/C$155</f>
        <v>0.4515</v>
      </c>
      <c r="E152" s="11">
        <f>SUM(J12:J26)+SUM(M12:M26)+SUM(J47:J64)+SUM(M47:M64)+SUM(J99:J116)+SUM(M99:M116)</f>
        <v>678</v>
      </c>
      <c r="F152" s="39">
        <f>+E152/E$155</f>
        <v>0.4374193548387097</v>
      </c>
      <c r="G152" s="39"/>
      <c r="H152" s="39"/>
      <c r="I152" s="40">
        <f>SUM(J66:J73)+SUM(M66:M73)+SUM(J118:J124)+SUM(M118:M124)</f>
        <v>225</v>
      </c>
      <c r="J152" s="39">
        <f>+I152/I$155</f>
        <v>0.5</v>
      </c>
    </row>
    <row r="153" spans="2:10" ht="12.75">
      <c r="B153" s="36" t="s">
        <v>65</v>
      </c>
      <c r="C153" s="11">
        <f>+E153+I153</f>
        <v>897</v>
      </c>
      <c r="D153" s="39">
        <f>+C153/C$155</f>
        <v>0.4485</v>
      </c>
      <c r="E153" s="11">
        <f>SUM(K12:K26)+SUM(N12:N26)+SUM(K47:K64)+SUM(N47:N64)+SUM(K99:K116)+SUM(N99:N116)</f>
        <v>724</v>
      </c>
      <c r="F153" s="39">
        <f>+E153/E$155</f>
        <v>0.4670967741935484</v>
      </c>
      <c r="G153" s="39"/>
      <c r="H153" s="39"/>
      <c r="I153" s="40">
        <f>SUM(K66:K73)+SUM(N66:N73)+SUM(K118:K124)+SUM(N118:N124)</f>
        <v>173</v>
      </c>
      <c r="J153" s="39">
        <f>+I153/I$155</f>
        <v>0.3844444444444444</v>
      </c>
    </row>
    <row r="154" spans="2:10" ht="12.75">
      <c r="B154" s="36" t="s">
        <v>66</v>
      </c>
      <c r="C154" s="11">
        <f>+E154+I154</f>
        <v>200</v>
      </c>
      <c r="D154" s="39">
        <f>+C154/C$155</f>
        <v>0.1</v>
      </c>
      <c r="E154" s="11">
        <f>SUM(L12:L26)+SUM(O12:O26)+SUM(L47:L64)+SUM(O47:O64)+SUM(L99:L116)+SUM(O99:O116)</f>
        <v>148</v>
      </c>
      <c r="F154" s="39">
        <f>+E154/E$155</f>
        <v>0.09548387096774194</v>
      </c>
      <c r="G154" s="39"/>
      <c r="H154" s="39"/>
      <c r="I154" s="40">
        <f>SUM(L66:L73)+SUM(O66:O73)+SUM(L118:L124)+SUM(O118:O124)</f>
        <v>52</v>
      </c>
      <c r="J154" s="39">
        <f>+I154/I$155</f>
        <v>0.11555555555555555</v>
      </c>
    </row>
    <row r="155" spans="2:10" ht="12.75">
      <c r="B155" s="36" t="s">
        <v>61</v>
      </c>
      <c r="C155" s="11">
        <f>+E155+I155</f>
        <v>2000</v>
      </c>
      <c r="D155" s="39">
        <f>+C155/C$155</f>
        <v>1</v>
      </c>
      <c r="E155" s="11">
        <f>SUM(E152:E154)</f>
        <v>1550</v>
      </c>
      <c r="F155" s="39">
        <f>+E155/E$155</f>
        <v>1</v>
      </c>
      <c r="G155" s="39"/>
      <c r="H155" s="39"/>
      <c r="I155" s="40">
        <f>SUM(I152:I154)</f>
        <v>450</v>
      </c>
      <c r="J155" s="39">
        <f>+I155/I$155</f>
        <v>1</v>
      </c>
    </row>
    <row r="159" spans="3:4" ht="12.75">
      <c r="C159" s="52" t="s">
        <v>55</v>
      </c>
      <c r="D159" s="52" t="s">
        <v>33</v>
      </c>
    </row>
    <row r="160" spans="1:4" ht="12.75">
      <c r="A160" s="1"/>
      <c r="B160" s="9" t="s">
        <v>99</v>
      </c>
      <c r="C160" s="67">
        <f>+SUM(C161:C166)</f>
        <v>67</v>
      </c>
      <c r="D160" s="68">
        <f>(C160/180)*100</f>
        <v>37.22222222222222</v>
      </c>
    </row>
    <row r="161" spans="2:3" ht="12.75">
      <c r="B161" s="69" t="s">
        <v>90</v>
      </c>
      <c r="C161">
        <v>16</v>
      </c>
    </row>
    <row r="162" spans="2:3" ht="12.75">
      <c r="B162" s="69" t="s">
        <v>20</v>
      </c>
      <c r="C162">
        <v>10</v>
      </c>
    </row>
    <row r="163" spans="2:3" ht="12.75">
      <c r="B163" s="69" t="s">
        <v>102</v>
      </c>
      <c r="C163">
        <v>1</v>
      </c>
    </row>
    <row r="164" spans="2:3" ht="12.75">
      <c r="B164" s="69" t="s">
        <v>121</v>
      </c>
      <c r="C164">
        <v>35</v>
      </c>
    </row>
    <row r="165" spans="2:3" ht="12.75">
      <c r="B165" s="69" t="s">
        <v>21</v>
      </c>
      <c r="C165">
        <v>2</v>
      </c>
    </row>
    <row r="166" spans="2:3" ht="12.75">
      <c r="B166" s="69" t="s">
        <v>135</v>
      </c>
      <c r="C166">
        <v>3</v>
      </c>
    </row>
    <row r="168" ht="28.5">
      <c r="B168" s="78" t="s">
        <v>129</v>
      </c>
    </row>
    <row r="169" spans="1:3" ht="45">
      <c r="A169" s="79"/>
      <c r="B169" s="80" t="s">
        <v>130</v>
      </c>
      <c r="C169" s="119">
        <v>84</v>
      </c>
    </row>
    <row r="170" spans="1:3" ht="15">
      <c r="A170" s="79"/>
      <c r="B170" s="82" t="s">
        <v>131</v>
      </c>
      <c r="C170" s="81">
        <v>46</v>
      </c>
    </row>
    <row r="171" spans="1:3" ht="30">
      <c r="A171" s="79"/>
      <c r="B171" s="82" t="s">
        <v>132</v>
      </c>
      <c r="C171" s="81">
        <v>7</v>
      </c>
    </row>
    <row r="172" spans="1:3" ht="75">
      <c r="A172" s="79"/>
      <c r="B172" s="82" t="s">
        <v>133</v>
      </c>
      <c r="C172" s="81">
        <v>0</v>
      </c>
    </row>
    <row r="173" spans="2:3" ht="45">
      <c r="B173" s="82" t="s">
        <v>134</v>
      </c>
      <c r="C173" s="77">
        <v>2</v>
      </c>
    </row>
  </sheetData>
  <sheetProtection/>
  <mergeCells count="52">
    <mergeCell ref="G10:G11"/>
    <mergeCell ref="E97:E98"/>
    <mergeCell ref="D97:D98"/>
    <mergeCell ref="C97:C98"/>
    <mergeCell ref="P9:P11"/>
    <mergeCell ref="F10:F11"/>
    <mergeCell ref="J10:L10"/>
    <mergeCell ref="M10:O10"/>
    <mergeCell ref="E45:E46"/>
    <mergeCell ref="H45:H46"/>
    <mergeCell ref="I45:I46"/>
    <mergeCell ref="F44:H44"/>
    <mergeCell ref="A9:A11"/>
    <mergeCell ref="B9:B11"/>
    <mergeCell ref="C9:E9"/>
    <mergeCell ref="I9:O9"/>
    <mergeCell ref="D10:D11"/>
    <mergeCell ref="C10:C11"/>
    <mergeCell ref="E10:E11"/>
    <mergeCell ref="F9:H9"/>
    <mergeCell ref="I10:I11"/>
    <mergeCell ref="H10:H11"/>
    <mergeCell ref="A44:A46"/>
    <mergeCell ref="B44:B46"/>
    <mergeCell ref="C44:E44"/>
    <mergeCell ref="I44:O44"/>
    <mergeCell ref="J28:L28"/>
    <mergeCell ref="M28:O28"/>
    <mergeCell ref="B32:E32"/>
    <mergeCell ref="C45:C46"/>
    <mergeCell ref="D45:D46"/>
    <mergeCell ref="G45:G46"/>
    <mergeCell ref="M126:O126"/>
    <mergeCell ref="I96:O96"/>
    <mergeCell ref="P44:P46"/>
    <mergeCell ref="F45:F46"/>
    <mergeCell ref="J45:L45"/>
    <mergeCell ref="M45:O45"/>
    <mergeCell ref="P96:P98"/>
    <mergeCell ref="F97:F98"/>
    <mergeCell ref="L75:N75"/>
    <mergeCell ref="A96:A98"/>
    <mergeCell ref="B96:B98"/>
    <mergeCell ref="C96:E96"/>
    <mergeCell ref="I75:K75"/>
    <mergeCell ref="J97:L97"/>
    <mergeCell ref="J126:L126"/>
    <mergeCell ref="I97:I98"/>
    <mergeCell ref="F96:H96"/>
    <mergeCell ref="G97:G98"/>
    <mergeCell ref="H97:H98"/>
    <mergeCell ref="M97:O9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75" r:id="rId1"/>
  <rowBreaks count="3" manualBreakCount="3">
    <brk id="37" max="15" man="1"/>
    <brk id="89" max="255" man="1"/>
    <brk id="14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tabSelected="1" view="pageBreakPreview" zoomScaleSheetLayoutView="100" zoomScalePageLayoutView="0" workbookViewId="0" topLeftCell="A145">
      <selection activeCell="E158" sqref="E158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5" width="7.25390625" style="0" customWidth="1"/>
    <col min="6" max="6" width="8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4.00390625" style="0" customWidth="1"/>
    <col min="17" max="17" width="10.25390625" style="0" bestFit="1" customWidth="1"/>
  </cols>
  <sheetData>
    <row r="1" s="49" customFormat="1" ht="15.75">
      <c r="A1" s="49" t="s">
        <v>176</v>
      </c>
    </row>
    <row r="3" spans="2:13" ht="12.75">
      <c r="B3" s="11" t="s">
        <v>124</v>
      </c>
      <c r="D3" s="11"/>
      <c r="E3" s="16" t="s">
        <v>28</v>
      </c>
      <c r="F3" s="16" t="s">
        <v>0</v>
      </c>
      <c r="G3" s="16"/>
      <c r="H3" s="16"/>
      <c r="I3" s="16"/>
      <c r="J3" s="11"/>
      <c r="K3" s="11"/>
      <c r="L3" s="11"/>
      <c r="M3" s="11"/>
    </row>
    <row r="4" spans="2:13" ht="12.75">
      <c r="B4" t="s">
        <v>145</v>
      </c>
      <c r="D4" s="11"/>
      <c r="E4" s="38">
        <f>I4/I7</f>
        <v>0.3975694444444444</v>
      </c>
      <c r="F4" s="16" t="s">
        <v>30</v>
      </c>
      <c r="G4" s="16"/>
      <c r="H4" s="16"/>
      <c r="I4" s="16">
        <f>J27+M27</f>
        <v>229</v>
      </c>
      <c r="J4" s="11"/>
      <c r="K4" s="11"/>
      <c r="L4" s="11"/>
      <c r="M4" s="11"/>
    </row>
    <row r="5" spans="2:13" ht="12.75">
      <c r="B5" t="s">
        <v>67</v>
      </c>
      <c r="D5" s="11"/>
      <c r="E5" s="38">
        <f>I5/I7</f>
        <v>0.5503472222222222</v>
      </c>
      <c r="F5" s="16" t="s">
        <v>31</v>
      </c>
      <c r="G5" s="16"/>
      <c r="H5" s="16"/>
      <c r="I5" s="16">
        <f>K27+N27</f>
        <v>317</v>
      </c>
      <c r="J5" s="11"/>
      <c r="K5" s="11"/>
      <c r="L5" s="11"/>
      <c r="M5" s="11"/>
    </row>
    <row r="6" spans="2:13" ht="12.75">
      <c r="B6" t="s">
        <v>1</v>
      </c>
      <c r="D6" s="11"/>
      <c r="E6" s="38">
        <f>I6/I7</f>
        <v>0.052083333333333336</v>
      </c>
      <c r="F6" s="16" t="s">
        <v>32</v>
      </c>
      <c r="G6" s="16"/>
      <c r="H6" s="16"/>
      <c r="I6" s="16">
        <f>L27+O27</f>
        <v>30</v>
      </c>
      <c r="J6" s="11"/>
      <c r="K6" s="11"/>
      <c r="L6" s="11"/>
      <c r="M6" s="11"/>
    </row>
    <row r="7" spans="2:13" ht="12.75">
      <c r="B7" t="s">
        <v>34</v>
      </c>
      <c r="D7" s="11"/>
      <c r="E7" s="38">
        <f>SUM(E4:E6)</f>
        <v>1</v>
      </c>
      <c r="F7" s="16" t="s">
        <v>2</v>
      </c>
      <c r="G7" s="16"/>
      <c r="H7" s="16"/>
      <c r="I7" s="16">
        <f>SUM(I4:I6)</f>
        <v>576</v>
      </c>
      <c r="J7" s="11"/>
      <c r="K7" s="11"/>
      <c r="L7" s="11"/>
      <c r="M7" s="11"/>
    </row>
    <row r="8" spans="2:13" ht="12.75">
      <c r="B8" t="s">
        <v>92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ht="12.75" customHeight="1">
      <c r="A9" s="139" t="s">
        <v>23</v>
      </c>
      <c r="B9" s="139" t="s">
        <v>3</v>
      </c>
      <c r="C9" s="140" t="s">
        <v>104</v>
      </c>
      <c r="D9" s="140"/>
      <c r="E9" s="140"/>
      <c r="F9" s="130" t="s">
        <v>4</v>
      </c>
      <c r="G9" s="131"/>
      <c r="H9" s="132"/>
      <c r="I9" s="140" t="s">
        <v>5</v>
      </c>
      <c r="J9" s="139"/>
      <c r="K9" s="139"/>
      <c r="L9" s="139"/>
      <c r="M9" s="139"/>
      <c r="N9" s="139"/>
      <c r="O9" s="139"/>
      <c r="P9" s="146" t="s">
        <v>168</v>
      </c>
    </row>
    <row r="10" spans="1:16" s="1" customFormat="1" ht="12.75" customHeight="1">
      <c r="A10" s="139"/>
      <c r="B10" s="143"/>
      <c r="C10" s="133" t="s">
        <v>6</v>
      </c>
      <c r="D10" s="128" t="s">
        <v>105</v>
      </c>
      <c r="E10" s="128" t="s">
        <v>106</v>
      </c>
      <c r="F10" s="133" t="s">
        <v>61</v>
      </c>
      <c r="G10" s="133" t="s">
        <v>107</v>
      </c>
      <c r="H10" s="133" t="s">
        <v>108</v>
      </c>
      <c r="I10" s="128" t="s">
        <v>109</v>
      </c>
      <c r="J10" s="135" t="s">
        <v>107</v>
      </c>
      <c r="K10" s="136"/>
      <c r="L10" s="137"/>
      <c r="M10" s="135" t="s">
        <v>108</v>
      </c>
      <c r="N10" s="136"/>
      <c r="O10" s="137"/>
      <c r="P10" s="147"/>
    </row>
    <row r="11" spans="1:16" s="1" customFormat="1" ht="12.75">
      <c r="A11" s="139"/>
      <c r="B11" s="143"/>
      <c r="C11" s="134"/>
      <c r="D11" s="129"/>
      <c r="E11" s="129"/>
      <c r="F11" s="134"/>
      <c r="G11" s="134"/>
      <c r="H11" s="134"/>
      <c r="I11" s="129"/>
      <c r="J11" s="46" t="s">
        <v>7</v>
      </c>
      <c r="K11" s="47" t="s">
        <v>8</v>
      </c>
      <c r="L11" s="47" t="s">
        <v>9</v>
      </c>
      <c r="M11" s="47" t="s">
        <v>7</v>
      </c>
      <c r="N11" s="47" t="s">
        <v>8</v>
      </c>
      <c r="O11" s="47" t="s">
        <v>9</v>
      </c>
      <c r="P11" s="148"/>
    </row>
    <row r="12" spans="1:16" s="22" customFormat="1" ht="12.75">
      <c r="A12" s="93">
        <v>1</v>
      </c>
      <c r="B12" s="93" t="s">
        <v>11</v>
      </c>
      <c r="C12" s="94">
        <v>1</v>
      </c>
      <c r="D12" s="94">
        <v>1</v>
      </c>
      <c r="E12" s="94"/>
      <c r="F12" s="95">
        <v>6</v>
      </c>
      <c r="G12" s="94">
        <v>6</v>
      </c>
      <c r="H12" s="94"/>
      <c r="I12" s="94">
        <v>45</v>
      </c>
      <c r="J12" s="95">
        <v>15</v>
      </c>
      <c r="K12" s="95">
        <v>30</v>
      </c>
      <c r="L12" s="95">
        <v>0</v>
      </c>
      <c r="M12" s="95">
        <v>0</v>
      </c>
      <c r="N12" s="95">
        <v>0</v>
      </c>
      <c r="O12" s="95">
        <v>0</v>
      </c>
      <c r="P12" s="95" t="s">
        <v>152</v>
      </c>
    </row>
    <row r="13" spans="1:16" s="22" customFormat="1" ht="12.75">
      <c r="A13" s="93">
        <v>2</v>
      </c>
      <c r="B13" s="93" t="s">
        <v>12</v>
      </c>
      <c r="C13" s="95">
        <v>1</v>
      </c>
      <c r="D13" s="94">
        <v>1</v>
      </c>
      <c r="E13" s="95"/>
      <c r="F13" s="95">
        <v>6</v>
      </c>
      <c r="G13" s="95">
        <v>6</v>
      </c>
      <c r="H13" s="95"/>
      <c r="I13" s="95">
        <v>45</v>
      </c>
      <c r="J13" s="95">
        <v>15</v>
      </c>
      <c r="K13" s="95">
        <v>30</v>
      </c>
      <c r="L13" s="95">
        <v>0</v>
      </c>
      <c r="M13" s="95">
        <v>0</v>
      </c>
      <c r="N13" s="95">
        <v>0</v>
      </c>
      <c r="O13" s="95">
        <v>0</v>
      </c>
      <c r="P13" s="95" t="s">
        <v>153</v>
      </c>
    </row>
    <row r="14" spans="1:16" s="22" customFormat="1" ht="12.75">
      <c r="A14" s="93">
        <v>3</v>
      </c>
      <c r="B14" s="93" t="s">
        <v>15</v>
      </c>
      <c r="C14" s="95"/>
      <c r="D14" s="94">
        <v>2</v>
      </c>
      <c r="E14" s="95"/>
      <c r="F14" s="95">
        <f aca="true" t="shared" si="0" ref="F14:F24">G14+H14</f>
        <v>6</v>
      </c>
      <c r="G14" s="95"/>
      <c r="H14" s="95">
        <v>6</v>
      </c>
      <c r="I14" s="95">
        <v>34</v>
      </c>
      <c r="J14" s="95">
        <v>0</v>
      </c>
      <c r="K14" s="95">
        <v>0</v>
      </c>
      <c r="L14" s="95">
        <v>0</v>
      </c>
      <c r="M14" s="95">
        <v>34</v>
      </c>
      <c r="N14" s="95">
        <v>0</v>
      </c>
      <c r="O14" s="95">
        <v>0</v>
      </c>
      <c r="P14" s="95" t="s">
        <v>167</v>
      </c>
    </row>
    <row r="15" spans="1:16" s="22" customFormat="1" ht="12.75">
      <c r="A15" s="93">
        <v>4</v>
      </c>
      <c r="B15" s="93" t="s">
        <v>36</v>
      </c>
      <c r="C15" s="95">
        <v>1</v>
      </c>
      <c r="D15" s="94">
        <v>1</v>
      </c>
      <c r="E15" s="95"/>
      <c r="F15" s="95">
        <v>8</v>
      </c>
      <c r="G15" s="95">
        <v>8</v>
      </c>
      <c r="H15" s="95"/>
      <c r="I15" s="95">
        <v>60</v>
      </c>
      <c r="J15" s="95">
        <v>30</v>
      </c>
      <c r="K15" s="95">
        <v>30</v>
      </c>
      <c r="L15" s="95">
        <v>0</v>
      </c>
      <c r="M15" s="95">
        <v>0</v>
      </c>
      <c r="N15" s="95">
        <v>0</v>
      </c>
      <c r="O15" s="95">
        <v>0</v>
      </c>
      <c r="P15" s="95" t="s">
        <v>154</v>
      </c>
    </row>
    <row r="16" spans="1:16" s="22" customFormat="1" ht="12.75">
      <c r="A16" s="19">
        <v>5</v>
      </c>
      <c r="B16" s="19" t="s">
        <v>35</v>
      </c>
      <c r="C16" s="13">
        <v>2</v>
      </c>
      <c r="D16" s="13">
        <v>2</v>
      </c>
      <c r="E16" s="13"/>
      <c r="F16" s="13">
        <v>5</v>
      </c>
      <c r="G16" s="13"/>
      <c r="H16" s="13">
        <v>5</v>
      </c>
      <c r="I16" s="13">
        <v>30</v>
      </c>
      <c r="J16" s="13">
        <v>0</v>
      </c>
      <c r="K16" s="13">
        <v>0</v>
      </c>
      <c r="L16" s="13">
        <v>0</v>
      </c>
      <c r="M16" s="13">
        <v>15</v>
      </c>
      <c r="N16" s="13">
        <v>15</v>
      </c>
      <c r="O16" s="13">
        <v>0</v>
      </c>
      <c r="P16" s="2" t="s">
        <v>158</v>
      </c>
    </row>
    <row r="17" spans="1:16" s="22" customFormat="1" ht="12.75">
      <c r="A17" s="93">
        <v>6</v>
      </c>
      <c r="B17" s="93" t="s">
        <v>14</v>
      </c>
      <c r="C17" s="95"/>
      <c r="D17" s="94">
        <v>1</v>
      </c>
      <c r="E17" s="95"/>
      <c r="F17" s="95">
        <v>3</v>
      </c>
      <c r="G17" s="95">
        <v>3</v>
      </c>
      <c r="H17" s="95"/>
      <c r="I17" s="95">
        <v>30</v>
      </c>
      <c r="J17" s="95">
        <v>30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 t="s">
        <v>155</v>
      </c>
    </row>
    <row r="18" spans="1:16" s="22" customFormat="1" ht="12.75">
      <c r="A18" s="93">
        <v>7</v>
      </c>
      <c r="B18" s="93" t="s">
        <v>141</v>
      </c>
      <c r="C18" s="95"/>
      <c r="D18" s="94">
        <v>2</v>
      </c>
      <c r="E18" s="95"/>
      <c r="F18" s="95">
        <v>2</v>
      </c>
      <c r="G18" s="95"/>
      <c r="H18" s="95">
        <v>2</v>
      </c>
      <c r="I18" s="95">
        <v>15</v>
      </c>
      <c r="J18" s="95">
        <v>0</v>
      </c>
      <c r="K18" s="95">
        <v>0</v>
      </c>
      <c r="L18" s="95">
        <v>0</v>
      </c>
      <c r="M18" s="95">
        <v>15</v>
      </c>
      <c r="N18" s="95">
        <v>0</v>
      </c>
      <c r="O18" s="95">
        <v>0</v>
      </c>
      <c r="P18" s="95" t="s">
        <v>155</v>
      </c>
    </row>
    <row r="19" spans="1:16" s="22" customFormat="1" ht="12.75">
      <c r="A19" s="96">
        <v>8</v>
      </c>
      <c r="B19" s="96" t="s">
        <v>142</v>
      </c>
      <c r="C19" s="97"/>
      <c r="D19" s="98">
        <v>2</v>
      </c>
      <c r="E19" s="97"/>
      <c r="F19" s="97">
        <v>2</v>
      </c>
      <c r="G19" s="97"/>
      <c r="H19" s="97">
        <v>2</v>
      </c>
      <c r="I19" s="97">
        <v>15</v>
      </c>
      <c r="J19" s="97">
        <v>0</v>
      </c>
      <c r="K19" s="97">
        <v>0</v>
      </c>
      <c r="L19" s="97">
        <v>0</v>
      </c>
      <c r="M19" s="97">
        <v>15</v>
      </c>
      <c r="N19" s="97">
        <v>0</v>
      </c>
      <c r="O19" s="97">
        <v>0</v>
      </c>
      <c r="P19" s="120" t="s">
        <v>155</v>
      </c>
    </row>
    <row r="20" spans="1:16" s="22" customFormat="1" ht="12.75">
      <c r="A20" s="19">
        <v>9</v>
      </c>
      <c r="B20" s="19" t="s">
        <v>13</v>
      </c>
      <c r="C20" s="13"/>
      <c r="D20" s="13">
        <v>1</v>
      </c>
      <c r="E20" s="13"/>
      <c r="F20" s="13">
        <f t="shared" si="0"/>
        <v>2</v>
      </c>
      <c r="G20" s="13">
        <v>2</v>
      </c>
      <c r="H20" s="13"/>
      <c r="I20" s="13">
        <v>30</v>
      </c>
      <c r="J20" s="20">
        <v>0</v>
      </c>
      <c r="K20" s="20">
        <v>0</v>
      </c>
      <c r="L20" s="20">
        <v>30</v>
      </c>
      <c r="M20" s="20">
        <v>0</v>
      </c>
      <c r="N20" s="20">
        <v>0</v>
      </c>
      <c r="O20" s="20">
        <v>0</v>
      </c>
      <c r="P20" s="2" t="s">
        <v>153</v>
      </c>
    </row>
    <row r="21" spans="1:16" s="22" customFormat="1" ht="12.75">
      <c r="A21" s="19">
        <v>10</v>
      </c>
      <c r="B21" s="99" t="s">
        <v>10</v>
      </c>
      <c r="C21" s="26"/>
      <c r="D21" s="26" t="s">
        <v>93</v>
      </c>
      <c r="E21" s="26"/>
      <c r="F21" s="13">
        <f t="shared" si="0"/>
        <v>4</v>
      </c>
      <c r="G21" s="26">
        <v>2</v>
      </c>
      <c r="H21" s="26">
        <v>2</v>
      </c>
      <c r="I21" s="26">
        <v>60</v>
      </c>
      <c r="J21" s="13">
        <v>0</v>
      </c>
      <c r="K21" s="13">
        <v>30</v>
      </c>
      <c r="L21" s="13">
        <v>0</v>
      </c>
      <c r="M21" s="13">
        <v>0</v>
      </c>
      <c r="N21" s="13">
        <v>30</v>
      </c>
      <c r="O21" s="13">
        <v>0</v>
      </c>
      <c r="P21" s="2" t="s">
        <v>156</v>
      </c>
    </row>
    <row r="22" spans="1:16" s="17" customFormat="1" ht="12.75">
      <c r="A22" s="19">
        <v>11</v>
      </c>
      <c r="B22" s="19" t="s">
        <v>68</v>
      </c>
      <c r="C22" s="26"/>
      <c r="D22" s="26" t="s">
        <v>93</v>
      </c>
      <c r="E22" s="26"/>
      <c r="F22" s="13">
        <f t="shared" si="0"/>
        <v>4</v>
      </c>
      <c r="G22" s="26">
        <v>2</v>
      </c>
      <c r="H22" s="26">
        <v>2</v>
      </c>
      <c r="I22" s="26">
        <v>60</v>
      </c>
      <c r="J22" s="13">
        <v>0</v>
      </c>
      <c r="K22" s="13">
        <v>30</v>
      </c>
      <c r="L22" s="13">
        <v>0</v>
      </c>
      <c r="M22" s="13">
        <v>0</v>
      </c>
      <c r="N22" s="13">
        <v>30</v>
      </c>
      <c r="O22" s="13">
        <v>0</v>
      </c>
      <c r="P22" s="2" t="s">
        <v>156</v>
      </c>
    </row>
    <row r="23" spans="1:16" s="23" customFormat="1" ht="12.75">
      <c r="A23" s="19">
        <v>12</v>
      </c>
      <c r="B23" s="19" t="s">
        <v>69</v>
      </c>
      <c r="C23" s="26"/>
      <c r="D23" s="26"/>
      <c r="E23" s="26" t="s">
        <v>93</v>
      </c>
      <c r="F23" s="13">
        <f t="shared" si="0"/>
        <v>2</v>
      </c>
      <c r="G23" s="26">
        <v>1</v>
      </c>
      <c r="H23" s="26">
        <v>1</v>
      </c>
      <c r="I23" s="26">
        <v>60</v>
      </c>
      <c r="J23" s="13">
        <v>0</v>
      </c>
      <c r="K23" s="13">
        <v>30</v>
      </c>
      <c r="L23" s="13">
        <v>0</v>
      </c>
      <c r="M23" s="13">
        <v>0</v>
      </c>
      <c r="N23" s="13">
        <v>30</v>
      </c>
      <c r="O23" s="13">
        <v>0</v>
      </c>
      <c r="P23" s="2" t="s">
        <v>157</v>
      </c>
    </row>
    <row r="24" spans="1:16" s="23" customFormat="1" ht="25.5">
      <c r="A24" s="30">
        <v>13</v>
      </c>
      <c r="B24" s="30" t="s">
        <v>37</v>
      </c>
      <c r="C24" s="31">
        <v>2</v>
      </c>
      <c r="D24" s="41"/>
      <c r="E24" s="31"/>
      <c r="F24" s="86">
        <f t="shared" si="0"/>
        <v>3</v>
      </c>
      <c r="G24" s="86"/>
      <c r="H24" s="86">
        <v>3</v>
      </c>
      <c r="I24" s="31">
        <v>30</v>
      </c>
      <c r="J24" s="32">
        <v>0</v>
      </c>
      <c r="K24" s="32">
        <v>0</v>
      </c>
      <c r="L24" s="32">
        <v>0</v>
      </c>
      <c r="M24" s="32">
        <v>30</v>
      </c>
      <c r="N24" s="32">
        <v>0</v>
      </c>
      <c r="O24" s="32">
        <v>0</v>
      </c>
      <c r="P24" s="121" t="s">
        <v>158</v>
      </c>
    </row>
    <row r="25" spans="1:16" s="9" customFormat="1" ht="12.75">
      <c r="A25" s="19">
        <v>14</v>
      </c>
      <c r="B25" s="19" t="s">
        <v>18</v>
      </c>
      <c r="C25" s="13">
        <v>2</v>
      </c>
      <c r="D25" s="13">
        <v>2</v>
      </c>
      <c r="E25" s="13"/>
      <c r="F25" s="86">
        <v>7</v>
      </c>
      <c r="G25" s="13"/>
      <c r="H25" s="13">
        <v>7</v>
      </c>
      <c r="I25" s="13">
        <v>60</v>
      </c>
      <c r="J25" s="13">
        <v>0</v>
      </c>
      <c r="K25" s="13">
        <v>0</v>
      </c>
      <c r="L25" s="13">
        <v>0</v>
      </c>
      <c r="M25" s="13">
        <v>30</v>
      </c>
      <c r="N25" s="13">
        <v>30</v>
      </c>
      <c r="O25" s="13">
        <v>0</v>
      </c>
      <c r="P25" s="2" t="s">
        <v>159</v>
      </c>
    </row>
    <row r="26" spans="1:16" s="9" customFormat="1" ht="12.75">
      <c r="A26" s="19">
        <v>15</v>
      </c>
      <c r="B26" s="3" t="s">
        <v>150</v>
      </c>
      <c r="C26" s="13"/>
      <c r="D26" s="13"/>
      <c r="E26" s="13">
        <v>1</v>
      </c>
      <c r="F26" s="86">
        <v>0</v>
      </c>
      <c r="G26" s="13">
        <v>0</v>
      </c>
      <c r="H26" s="13"/>
      <c r="I26" s="13">
        <v>2</v>
      </c>
      <c r="J26" s="13">
        <v>0</v>
      </c>
      <c r="K26" s="13">
        <v>2</v>
      </c>
      <c r="L26" s="13">
        <v>0</v>
      </c>
      <c r="M26" s="13">
        <v>0</v>
      </c>
      <c r="N26" s="13">
        <v>0</v>
      </c>
      <c r="O26" s="13">
        <v>0</v>
      </c>
      <c r="P26" s="2" t="s">
        <v>160</v>
      </c>
    </row>
    <row r="27" spans="1:16" s="9" customFormat="1" ht="12.75">
      <c r="A27" s="7"/>
      <c r="B27" s="7" t="s">
        <v>16</v>
      </c>
      <c r="C27" s="8">
        <f>COUNT(C12:C25)</f>
        <v>6</v>
      </c>
      <c r="D27" s="7"/>
      <c r="E27" s="7"/>
      <c r="F27" s="8">
        <f>SUM(F12:F26)</f>
        <v>60</v>
      </c>
      <c r="G27" s="8">
        <f aca="true" t="shared" si="1" ref="G27:O27">SUM(G12:G26)</f>
        <v>30</v>
      </c>
      <c r="H27" s="8">
        <f t="shared" si="1"/>
        <v>30</v>
      </c>
      <c r="I27" s="8">
        <f t="shared" si="1"/>
        <v>576</v>
      </c>
      <c r="J27" s="8">
        <f t="shared" si="1"/>
        <v>90</v>
      </c>
      <c r="K27" s="8">
        <f t="shared" si="1"/>
        <v>182</v>
      </c>
      <c r="L27" s="8">
        <f t="shared" si="1"/>
        <v>30</v>
      </c>
      <c r="M27" s="8">
        <f t="shared" si="1"/>
        <v>139</v>
      </c>
      <c r="N27" s="8">
        <f t="shared" si="1"/>
        <v>135</v>
      </c>
      <c r="O27" s="8">
        <f t="shared" si="1"/>
        <v>0</v>
      </c>
      <c r="P27" s="7"/>
    </row>
    <row r="28" spans="1:16" s="9" customFormat="1" ht="12.75">
      <c r="A28" s="10"/>
      <c r="B28" s="14" t="s">
        <v>58</v>
      </c>
      <c r="C28" s="15"/>
      <c r="D28" s="15"/>
      <c r="E28" s="15"/>
      <c r="F28" s="15"/>
      <c r="G28" s="15"/>
      <c r="H28" s="15"/>
      <c r="J28" s="149">
        <f>SUM(J27:L27)</f>
        <v>302</v>
      </c>
      <c r="K28" s="149"/>
      <c r="L28" s="149"/>
      <c r="M28" s="149">
        <f>SUM(M27:O27)</f>
        <v>274</v>
      </c>
      <c r="N28" s="149"/>
      <c r="O28" s="149"/>
      <c r="P28" s="10"/>
    </row>
    <row r="29" spans="1:16" s="1" customFormat="1" ht="12.75">
      <c r="A29" s="10"/>
      <c r="B29" s="14"/>
      <c r="C29" s="15"/>
      <c r="D29" s="15"/>
      <c r="E29" s="15"/>
      <c r="F29" s="15"/>
      <c r="G29" s="15"/>
      <c r="H29" s="15"/>
      <c r="I29" s="9"/>
      <c r="J29" s="37"/>
      <c r="K29" s="37"/>
      <c r="L29" s="37"/>
      <c r="M29" s="37"/>
      <c r="N29" s="37"/>
      <c r="O29" s="37"/>
      <c r="P29" s="10"/>
    </row>
    <row r="30" spans="1:16" ht="12.75">
      <c r="A30" s="10"/>
      <c r="B30" s="63" t="s">
        <v>114</v>
      </c>
      <c r="C30" s="15"/>
      <c r="D30" s="15"/>
      <c r="E30" s="15"/>
      <c r="F30" s="64">
        <f>SUM(F12:F26)</f>
        <v>60</v>
      </c>
      <c r="G30" s="64">
        <f>SUM(G12:G26)</f>
        <v>30</v>
      </c>
      <c r="H30" s="64">
        <f>SUM(H12:H26)</f>
        <v>30</v>
      </c>
      <c r="I30" s="45"/>
      <c r="J30" s="45"/>
      <c r="K30" s="37"/>
      <c r="L30" s="37"/>
      <c r="M30" s="37"/>
      <c r="N30" s="37"/>
      <c r="O30" s="37"/>
      <c r="P30" s="10"/>
    </row>
    <row r="31" spans="1:16" ht="12.75">
      <c r="A31" s="1"/>
      <c r="B31" s="43"/>
      <c r="C31" s="62"/>
      <c r="D31" s="62"/>
      <c r="E31" s="62"/>
      <c r="F31" s="44"/>
      <c r="G31" s="44"/>
      <c r="H31" s="44"/>
      <c r="I31" s="45"/>
      <c r="J31" s="45"/>
      <c r="K31" s="37"/>
      <c r="L31" s="37"/>
      <c r="M31" s="37"/>
      <c r="N31" s="37"/>
      <c r="O31" s="6"/>
      <c r="P31" s="5"/>
    </row>
    <row r="32" spans="1:16" s="24" customFormat="1" ht="12.75">
      <c r="A32"/>
      <c r="B32" s="150"/>
      <c r="C32" s="151"/>
      <c r="D32" s="151"/>
      <c r="E32" s="151"/>
      <c r="F32"/>
      <c r="G32"/>
      <c r="H32"/>
      <c r="I32"/>
      <c r="J32"/>
      <c r="K32"/>
      <c r="L32"/>
      <c r="M32"/>
      <c r="N32"/>
      <c r="O32"/>
      <c r="P32"/>
    </row>
    <row r="33" spans="1:16" s="18" customFormat="1" ht="12.75">
      <c r="A33" s="100"/>
      <c r="B33" s="101" t="s">
        <v>128</v>
      </c>
      <c r="C33" s="100"/>
      <c r="D33" s="100"/>
      <c r="E33" s="100"/>
      <c r="F33" s="100">
        <f>SUM(F12:F15)+SUM(F17:F19)</f>
        <v>33</v>
      </c>
      <c r="G33" s="100">
        <f aca="true" t="shared" si="2" ref="G33:O33">SUM(G12:G15)+SUM(G17:G19)</f>
        <v>23</v>
      </c>
      <c r="H33" s="100">
        <f t="shared" si="2"/>
        <v>10</v>
      </c>
      <c r="I33" s="100">
        <f t="shared" si="2"/>
        <v>244</v>
      </c>
      <c r="J33" s="100">
        <f t="shared" si="2"/>
        <v>90</v>
      </c>
      <c r="K33" s="100">
        <f t="shared" si="2"/>
        <v>90</v>
      </c>
      <c r="L33" s="100">
        <f t="shared" si="2"/>
        <v>0</v>
      </c>
      <c r="M33" s="100">
        <f t="shared" si="2"/>
        <v>64</v>
      </c>
      <c r="N33" s="100">
        <f t="shared" si="2"/>
        <v>0</v>
      </c>
      <c r="O33" s="100">
        <f t="shared" si="2"/>
        <v>0</v>
      </c>
      <c r="P33" s="100"/>
    </row>
    <row r="34" spans="1:16" s="25" customFormat="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ht="12.75">
      <c r="B35" s="27"/>
    </row>
    <row r="36" ht="12.75">
      <c r="B36" s="27"/>
    </row>
    <row r="37" ht="12.75">
      <c r="B37" s="27"/>
    </row>
    <row r="39" spans="2:18" ht="12.75">
      <c r="B39" s="11" t="s">
        <v>125</v>
      </c>
      <c r="E39" s="16" t="s">
        <v>29</v>
      </c>
      <c r="F39" s="16" t="s">
        <v>0</v>
      </c>
      <c r="G39" s="16"/>
      <c r="H39" s="16"/>
      <c r="I39" s="16"/>
      <c r="Q39" s="11"/>
      <c r="R39" s="11"/>
    </row>
    <row r="40" spans="2:18" ht="12.75">
      <c r="B40" t="s">
        <v>145</v>
      </c>
      <c r="E40" s="38">
        <f>I40/I43</f>
        <v>0.4474034620505992</v>
      </c>
      <c r="F40" s="16" t="s">
        <v>30</v>
      </c>
      <c r="G40" s="16"/>
      <c r="H40" s="16"/>
      <c r="I40" s="16">
        <f>J74+M74</f>
        <v>336</v>
      </c>
      <c r="Q40" s="12"/>
      <c r="R40" s="11"/>
    </row>
    <row r="41" spans="2:18" ht="12.75">
      <c r="B41" t="s">
        <v>67</v>
      </c>
      <c r="E41" s="38">
        <f>I41/I43</f>
        <v>0.48601864181091875</v>
      </c>
      <c r="F41" s="16" t="s">
        <v>31</v>
      </c>
      <c r="G41" s="16"/>
      <c r="H41" s="16"/>
      <c r="I41" s="16">
        <f>K74+N74</f>
        <v>365</v>
      </c>
      <c r="Q41" s="12"/>
      <c r="R41" s="11"/>
    </row>
    <row r="42" spans="2:18" ht="12.75">
      <c r="B42" t="s">
        <v>17</v>
      </c>
      <c r="E42" s="38">
        <f>I42/I43</f>
        <v>0.06657789613848203</v>
      </c>
      <c r="F42" s="16" t="s">
        <v>32</v>
      </c>
      <c r="G42" s="16"/>
      <c r="H42" s="16"/>
      <c r="I42" s="16">
        <f>L74+O74</f>
        <v>50</v>
      </c>
      <c r="Q42" s="12"/>
      <c r="R42" s="11"/>
    </row>
    <row r="43" spans="2:18" ht="12.75">
      <c r="B43" t="s">
        <v>34</v>
      </c>
      <c r="E43" s="38">
        <f>SUM(E40:E42)</f>
        <v>1</v>
      </c>
      <c r="F43" s="16" t="s">
        <v>2</v>
      </c>
      <c r="G43" s="16"/>
      <c r="H43" s="16"/>
      <c r="I43" s="16">
        <f>SUM(I40:I42)</f>
        <v>751</v>
      </c>
      <c r="Q43" s="11"/>
      <c r="R43" s="11"/>
    </row>
    <row r="44" ht="12.75">
      <c r="B44" t="s">
        <v>148</v>
      </c>
    </row>
    <row r="45" spans="1:16" ht="12.75" customHeight="1">
      <c r="A45" s="139" t="s">
        <v>23</v>
      </c>
      <c r="B45" s="139" t="s">
        <v>3</v>
      </c>
      <c r="C45" s="140" t="s">
        <v>104</v>
      </c>
      <c r="D45" s="140"/>
      <c r="E45" s="140"/>
      <c r="F45" s="130" t="s">
        <v>4</v>
      </c>
      <c r="G45" s="131"/>
      <c r="H45" s="132"/>
      <c r="I45" s="140" t="s">
        <v>5</v>
      </c>
      <c r="J45" s="139"/>
      <c r="K45" s="139"/>
      <c r="L45" s="139"/>
      <c r="M45" s="139"/>
      <c r="N45" s="139"/>
      <c r="O45" s="139"/>
      <c r="P45" s="146" t="s">
        <v>168</v>
      </c>
    </row>
    <row r="46" spans="1:16" s="1" customFormat="1" ht="12.75">
      <c r="A46" s="139"/>
      <c r="B46" s="143"/>
      <c r="C46" s="133" t="s">
        <v>6</v>
      </c>
      <c r="D46" s="128" t="s">
        <v>105</v>
      </c>
      <c r="E46" s="128" t="s">
        <v>106</v>
      </c>
      <c r="F46" s="133" t="s">
        <v>61</v>
      </c>
      <c r="G46" s="133" t="s">
        <v>110</v>
      </c>
      <c r="H46" s="133" t="s">
        <v>111</v>
      </c>
      <c r="I46" s="128" t="s">
        <v>109</v>
      </c>
      <c r="J46" s="135" t="s">
        <v>110</v>
      </c>
      <c r="K46" s="136"/>
      <c r="L46" s="137"/>
      <c r="M46" s="135" t="s">
        <v>111</v>
      </c>
      <c r="N46" s="136"/>
      <c r="O46" s="137"/>
      <c r="P46" s="147"/>
    </row>
    <row r="47" spans="1:16" s="1" customFormat="1" ht="12.75">
      <c r="A47" s="139"/>
      <c r="B47" s="143"/>
      <c r="C47" s="134"/>
      <c r="D47" s="129"/>
      <c r="E47" s="129"/>
      <c r="F47" s="134"/>
      <c r="G47" s="134"/>
      <c r="H47" s="134"/>
      <c r="I47" s="129"/>
      <c r="J47" s="46" t="s">
        <v>7</v>
      </c>
      <c r="K47" s="47" t="s">
        <v>8</v>
      </c>
      <c r="L47" s="47" t="s">
        <v>9</v>
      </c>
      <c r="M47" s="47" t="s">
        <v>7</v>
      </c>
      <c r="N47" s="47" t="s">
        <v>8</v>
      </c>
      <c r="O47" s="47" t="s">
        <v>9</v>
      </c>
      <c r="P47" s="148"/>
    </row>
    <row r="48" spans="1:16" s="22" customFormat="1" ht="12.75">
      <c r="A48" s="93">
        <v>1</v>
      </c>
      <c r="B48" s="93" t="s">
        <v>38</v>
      </c>
      <c r="C48" s="94">
        <v>3</v>
      </c>
      <c r="D48" s="94">
        <v>3</v>
      </c>
      <c r="E48" s="94"/>
      <c r="F48" s="95">
        <f>G48+H48</f>
        <v>4</v>
      </c>
      <c r="G48" s="94">
        <v>4</v>
      </c>
      <c r="H48" s="94"/>
      <c r="I48" s="94">
        <v>45</v>
      </c>
      <c r="J48" s="95">
        <v>30</v>
      </c>
      <c r="K48" s="95">
        <v>15</v>
      </c>
      <c r="L48" s="95">
        <v>0</v>
      </c>
      <c r="M48" s="95">
        <v>0</v>
      </c>
      <c r="N48" s="95">
        <v>0</v>
      </c>
      <c r="O48" s="95">
        <v>0</v>
      </c>
      <c r="P48" s="95" t="s">
        <v>154</v>
      </c>
    </row>
    <row r="49" spans="1:16" s="22" customFormat="1" ht="12.75">
      <c r="A49" s="93">
        <v>2</v>
      </c>
      <c r="B49" s="93" t="s">
        <v>19</v>
      </c>
      <c r="C49" s="95">
        <v>3</v>
      </c>
      <c r="D49" s="94">
        <v>3</v>
      </c>
      <c r="E49" s="95"/>
      <c r="F49" s="95">
        <f aca="true" t="shared" si="3" ref="F49:F64">G49+H49</f>
        <v>6</v>
      </c>
      <c r="G49" s="95">
        <v>6</v>
      </c>
      <c r="H49" s="95"/>
      <c r="I49" s="95">
        <v>55</v>
      </c>
      <c r="J49" s="95">
        <v>15</v>
      </c>
      <c r="K49" s="95">
        <v>20</v>
      </c>
      <c r="L49" s="95">
        <v>20</v>
      </c>
      <c r="M49" s="95">
        <v>0</v>
      </c>
      <c r="N49" s="95">
        <v>0</v>
      </c>
      <c r="O49" s="95">
        <v>0</v>
      </c>
      <c r="P49" s="95" t="s">
        <v>158</v>
      </c>
    </row>
    <row r="50" spans="1:16" s="22" customFormat="1" ht="12.75">
      <c r="A50" s="93">
        <v>3</v>
      </c>
      <c r="B50" s="93" t="s">
        <v>41</v>
      </c>
      <c r="C50" s="95">
        <v>4</v>
      </c>
      <c r="D50" s="95">
        <v>4</v>
      </c>
      <c r="E50" s="95"/>
      <c r="F50" s="95">
        <f t="shared" si="3"/>
        <v>3</v>
      </c>
      <c r="G50" s="95"/>
      <c r="H50" s="95">
        <v>3</v>
      </c>
      <c r="I50" s="95">
        <v>30</v>
      </c>
      <c r="J50" s="95">
        <v>0</v>
      </c>
      <c r="K50" s="95">
        <v>0</v>
      </c>
      <c r="L50" s="95">
        <v>0</v>
      </c>
      <c r="M50" s="95">
        <v>15</v>
      </c>
      <c r="N50" s="95">
        <v>15</v>
      </c>
      <c r="O50" s="95">
        <v>0</v>
      </c>
      <c r="P50" s="95" t="s">
        <v>161</v>
      </c>
    </row>
    <row r="51" spans="1:16" s="22" customFormat="1" ht="12.75">
      <c r="A51" s="102">
        <v>4</v>
      </c>
      <c r="B51" s="102" t="s">
        <v>39</v>
      </c>
      <c r="C51" s="103">
        <v>3</v>
      </c>
      <c r="D51" s="103">
        <v>3</v>
      </c>
      <c r="E51" s="103"/>
      <c r="F51" s="103">
        <f t="shared" si="3"/>
        <v>3</v>
      </c>
      <c r="G51" s="103">
        <v>3</v>
      </c>
      <c r="H51" s="103"/>
      <c r="I51" s="103">
        <v>30</v>
      </c>
      <c r="J51" s="104">
        <v>15</v>
      </c>
      <c r="K51" s="104">
        <v>15</v>
      </c>
      <c r="L51" s="104">
        <v>0</v>
      </c>
      <c r="M51" s="104">
        <v>0</v>
      </c>
      <c r="N51" s="104">
        <v>0</v>
      </c>
      <c r="O51" s="104">
        <v>0</v>
      </c>
      <c r="P51" s="103" t="s">
        <v>174</v>
      </c>
    </row>
    <row r="52" spans="1:16" s="22" customFormat="1" ht="12.75">
      <c r="A52" s="102">
        <v>5</v>
      </c>
      <c r="B52" s="102" t="s">
        <v>42</v>
      </c>
      <c r="C52" s="103"/>
      <c r="D52" s="103">
        <v>4</v>
      </c>
      <c r="E52" s="103"/>
      <c r="F52" s="103">
        <f t="shared" si="3"/>
        <v>2</v>
      </c>
      <c r="G52" s="103"/>
      <c r="H52" s="103">
        <v>2</v>
      </c>
      <c r="I52" s="103">
        <v>20</v>
      </c>
      <c r="J52" s="103">
        <v>0</v>
      </c>
      <c r="K52" s="103">
        <v>0</v>
      </c>
      <c r="L52" s="103">
        <v>0</v>
      </c>
      <c r="M52" s="103">
        <v>10</v>
      </c>
      <c r="N52" s="103">
        <v>0</v>
      </c>
      <c r="O52" s="103">
        <v>10</v>
      </c>
      <c r="P52" s="103" t="s">
        <v>153</v>
      </c>
    </row>
    <row r="53" spans="1:16" s="22" customFormat="1" ht="12.75">
      <c r="A53" s="102">
        <v>6</v>
      </c>
      <c r="B53" s="102" t="s">
        <v>26</v>
      </c>
      <c r="C53" s="103"/>
      <c r="D53" s="106">
        <v>4</v>
      </c>
      <c r="E53" s="103"/>
      <c r="F53" s="103">
        <f t="shared" si="3"/>
        <v>3</v>
      </c>
      <c r="G53" s="103"/>
      <c r="H53" s="103">
        <v>3</v>
      </c>
      <c r="I53" s="103">
        <v>30</v>
      </c>
      <c r="J53" s="103">
        <v>0</v>
      </c>
      <c r="K53" s="103">
        <v>0</v>
      </c>
      <c r="L53" s="103">
        <v>0</v>
      </c>
      <c r="M53" s="103">
        <v>15</v>
      </c>
      <c r="N53" s="103">
        <v>0</v>
      </c>
      <c r="O53" s="103">
        <v>15</v>
      </c>
      <c r="P53" s="103" t="s">
        <v>161</v>
      </c>
    </row>
    <row r="54" spans="1:16" s="22" customFormat="1" ht="12.75">
      <c r="A54" s="102">
        <v>7</v>
      </c>
      <c r="B54" s="102" t="s">
        <v>21</v>
      </c>
      <c r="C54" s="103"/>
      <c r="D54" s="106"/>
      <c r="E54" s="103">
        <v>4</v>
      </c>
      <c r="F54" s="103">
        <f t="shared" si="3"/>
        <v>2</v>
      </c>
      <c r="G54" s="103"/>
      <c r="H54" s="103">
        <v>2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 t="s">
        <v>162</v>
      </c>
    </row>
    <row r="55" spans="1:16" s="22" customFormat="1" ht="12.75">
      <c r="A55" s="102">
        <v>8</v>
      </c>
      <c r="B55" s="102" t="s">
        <v>20</v>
      </c>
      <c r="C55" s="103"/>
      <c r="D55" s="106"/>
      <c r="E55" s="103">
        <v>4</v>
      </c>
      <c r="F55" s="103">
        <f t="shared" si="3"/>
        <v>0</v>
      </c>
      <c r="G55" s="103"/>
      <c r="H55" s="103"/>
      <c r="I55" s="103">
        <v>15</v>
      </c>
      <c r="J55" s="104">
        <v>0</v>
      </c>
      <c r="K55" s="104">
        <v>0</v>
      </c>
      <c r="L55" s="104">
        <v>0</v>
      </c>
      <c r="M55" s="104">
        <v>0</v>
      </c>
      <c r="N55" s="104">
        <v>15</v>
      </c>
      <c r="O55" s="104">
        <v>0</v>
      </c>
      <c r="P55" s="103" t="s">
        <v>162</v>
      </c>
    </row>
    <row r="56" spans="1:16" s="22" customFormat="1" ht="12.75">
      <c r="A56" s="102">
        <v>9</v>
      </c>
      <c r="B56" s="107" t="s">
        <v>10</v>
      </c>
      <c r="C56" s="106">
        <v>4</v>
      </c>
      <c r="D56" s="106" t="s">
        <v>94</v>
      </c>
      <c r="E56" s="106"/>
      <c r="F56" s="103">
        <f t="shared" si="3"/>
        <v>4</v>
      </c>
      <c r="G56" s="106">
        <v>2</v>
      </c>
      <c r="H56" s="106">
        <v>2</v>
      </c>
      <c r="I56" s="106">
        <v>60</v>
      </c>
      <c r="J56" s="103">
        <v>0</v>
      </c>
      <c r="K56" s="103">
        <v>30</v>
      </c>
      <c r="L56" s="103">
        <v>0</v>
      </c>
      <c r="M56" s="103">
        <v>0</v>
      </c>
      <c r="N56" s="103">
        <v>30</v>
      </c>
      <c r="O56" s="103">
        <v>0</v>
      </c>
      <c r="P56" s="103" t="s">
        <v>156</v>
      </c>
    </row>
    <row r="57" spans="1:16" s="22" customFormat="1" ht="12.75">
      <c r="A57" s="102">
        <v>10</v>
      </c>
      <c r="B57" s="102" t="s">
        <v>68</v>
      </c>
      <c r="C57" s="106"/>
      <c r="D57" s="106" t="s">
        <v>94</v>
      </c>
      <c r="E57" s="106"/>
      <c r="F57" s="103">
        <f t="shared" si="3"/>
        <v>4</v>
      </c>
      <c r="G57" s="106">
        <v>2</v>
      </c>
      <c r="H57" s="106">
        <v>2</v>
      </c>
      <c r="I57" s="106">
        <v>60</v>
      </c>
      <c r="J57" s="103">
        <v>0</v>
      </c>
      <c r="K57" s="103">
        <v>30</v>
      </c>
      <c r="L57" s="103">
        <v>0</v>
      </c>
      <c r="M57" s="103">
        <v>0</v>
      </c>
      <c r="N57" s="103">
        <v>30</v>
      </c>
      <c r="O57" s="103">
        <v>0</v>
      </c>
      <c r="P57" s="103" t="s">
        <v>156</v>
      </c>
    </row>
    <row r="58" spans="1:16" s="22" customFormat="1" ht="12.75">
      <c r="A58" s="102">
        <v>11</v>
      </c>
      <c r="B58" s="102" t="s">
        <v>49</v>
      </c>
      <c r="C58" s="106"/>
      <c r="D58" s="106"/>
      <c r="E58" s="106">
        <v>3</v>
      </c>
      <c r="F58" s="103">
        <f t="shared" si="3"/>
        <v>1</v>
      </c>
      <c r="G58" s="106">
        <v>1</v>
      </c>
      <c r="H58" s="106"/>
      <c r="I58" s="106">
        <v>9</v>
      </c>
      <c r="J58" s="103">
        <v>9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 t="s">
        <v>162</v>
      </c>
    </row>
    <row r="59" spans="1:16" s="22" customFormat="1" ht="12.75">
      <c r="A59" s="102">
        <v>12</v>
      </c>
      <c r="B59" s="102" t="s">
        <v>40</v>
      </c>
      <c r="C59" s="103"/>
      <c r="D59" s="106">
        <v>3</v>
      </c>
      <c r="E59" s="103"/>
      <c r="F59" s="103">
        <f t="shared" si="3"/>
        <v>1</v>
      </c>
      <c r="G59" s="103">
        <v>1</v>
      </c>
      <c r="H59" s="103"/>
      <c r="I59" s="103">
        <v>16</v>
      </c>
      <c r="J59" s="103">
        <v>16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 t="s">
        <v>158</v>
      </c>
    </row>
    <row r="60" spans="1:16" s="22" customFormat="1" ht="12.75">
      <c r="A60" s="102">
        <v>13</v>
      </c>
      <c r="B60" s="102" t="s">
        <v>43</v>
      </c>
      <c r="C60" s="103"/>
      <c r="D60" s="103">
        <v>4</v>
      </c>
      <c r="E60" s="103"/>
      <c r="F60" s="103">
        <f t="shared" si="3"/>
        <v>1</v>
      </c>
      <c r="G60" s="103"/>
      <c r="H60" s="103">
        <v>1</v>
      </c>
      <c r="I60" s="103">
        <v>16</v>
      </c>
      <c r="J60" s="103">
        <v>0</v>
      </c>
      <c r="K60" s="103">
        <v>0</v>
      </c>
      <c r="L60" s="103">
        <v>0</v>
      </c>
      <c r="M60" s="103">
        <v>16</v>
      </c>
      <c r="N60" s="103">
        <v>0</v>
      </c>
      <c r="O60" s="103">
        <v>0</v>
      </c>
      <c r="P60" s="103" t="s">
        <v>158</v>
      </c>
    </row>
    <row r="61" spans="1:16" s="22" customFormat="1" ht="12.75">
      <c r="A61" s="102">
        <v>14</v>
      </c>
      <c r="B61" s="102" t="s">
        <v>45</v>
      </c>
      <c r="C61" s="103">
        <v>4</v>
      </c>
      <c r="D61" s="103" t="s">
        <v>98</v>
      </c>
      <c r="E61" s="103"/>
      <c r="F61" s="103">
        <f t="shared" si="3"/>
        <v>2</v>
      </c>
      <c r="G61" s="103"/>
      <c r="H61" s="103">
        <v>2</v>
      </c>
      <c r="I61" s="103">
        <v>28</v>
      </c>
      <c r="J61" s="103">
        <v>0</v>
      </c>
      <c r="K61" s="103">
        <v>0</v>
      </c>
      <c r="L61" s="103">
        <v>0</v>
      </c>
      <c r="M61" s="103">
        <v>28</v>
      </c>
      <c r="N61" s="103">
        <v>0</v>
      </c>
      <c r="O61" s="103">
        <v>0</v>
      </c>
      <c r="P61" s="103" t="s">
        <v>163</v>
      </c>
    </row>
    <row r="62" spans="1:16" s="22" customFormat="1" ht="12.75">
      <c r="A62" s="102">
        <v>15</v>
      </c>
      <c r="B62" s="102" t="s">
        <v>59</v>
      </c>
      <c r="C62" s="106">
        <v>4</v>
      </c>
      <c r="D62" s="106">
        <v>4</v>
      </c>
      <c r="E62" s="106"/>
      <c r="F62" s="103">
        <f t="shared" si="3"/>
        <v>2</v>
      </c>
      <c r="G62" s="106"/>
      <c r="H62" s="106">
        <v>2</v>
      </c>
      <c r="I62" s="106">
        <v>30</v>
      </c>
      <c r="J62" s="103">
        <v>0</v>
      </c>
      <c r="K62" s="103">
        <v>0</v>
      </c>
      <c r="L62" s="103">
        <v>0</v>
      </c>
      <c r="M62" s="103">
        <v>15</v>
      </c>
      <c r="N62" s="103">
        <v>15</v>
      </c>
      <c r="O62" s="103">
        <v>0</v>
      </c>
      <c r="P62" s="103" t="s">
        <v>163</v>
      </c>
    </row>
    <row r="63" spans="1:16" s="22" customFormat="1" ht="12.75">
      <c r="A63" s="102">
        <v>16</v>
      </c>
      <c r="B63" s="102" t="s">
        <v>44</v>
      </c>
      <c r="C63" s="103"/>
      <c r="D63" s="103">
        <v>4</v>
      </c>
      <c r="E63" s="103"/>
      <c r="F63" s="103">
        <f t="shared" si="3"/>
        <v>2</v>
      </c>
      <c r="G63" s="103"/>
      <c r="H63" s="103">
        <v>2</v>
      </c>
      <c r="I63" s="103">
        <v>25</v>
      </c>
      <c r="J63" s="104">
        <v>0</v>
      </c>
      <c r="K63" s="104">
        <v>0</v>
      </c>
      <c r="L63" s="104">
        <v>0</v>
      </c>
      <c r="M63" s="104">
        <v>13</v>
      </c>
      <c r="N63" s="104">
        <v>12</v>
      </c>
      <c r="O63" s="104">
        <v>0</v>
      </c>
      <c r="P63" s="103" t="s">
        <v>154</v>
      </c>
    </row>
    <row r="64" spans="1:16" s="88" customFormat="1" ht="12.75">
      <c r="A64" s="102">
        <v>17</v>
      </c>
      <c r="B64" s="102" t="s">
        <v>62</v>
      </c>
      <c r="C64" s="103"/>
      <c r="D64" s="103">
        <v>3</v>
      </c>
      <c r="E64" s="103"/>
      <c r="F64" s="103">
        <f t="shared" si="3"/>
        <v>2</v>
      </c>
      <c r="G64" s="103">
        <v>2</v>
      </c>
      <c r="H64" s="103"/>
      <c r="I64" s="103">
        <v>43</v>
      </c>
      <c r="J64" s="104">
        <v>20</v>
      </c>
      <c r="K64" s="104">
        <v>18</v>
      </c>
      <c r="L64" s="104">
        <v>5</v>
      </c>
      <c r="M64" s="104">
        <v>0</v>
      </c>
      <c r="N64" s="104">
        <v>0</v>
      </c>
      <c r="O64" s="104">
        <v>0</v>
      </c>
      <c r="P64" s="103" t="s">
        <v>163</v>
      </c>
    </row>
    <row r="65" spans="1:16" s="22" customFormat="1" ht="12.75">
      <c r="A65" s="102">
        <v>18</v>
      </c>
      <c r="B65" s="102" t="s">
        <v>144</v>
      </c>
      <c r="C65" s="103"/>
      <c r="D65" s="103"/>
      <c r="E65" s="103">
        <v>3</v>
      </c>
      <c r="F65" s="103">
        <v>0</v>
      </c>
      <c r="G65" s="103">
        <v>0</v>
      </c>
      <c r="H65" s="103"/>
      <c r="I65" s="103">
        <v>4</v>
      </c>
      <c r="J65" s="104">
        <v>4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3" t="s">
        <v>160</v>
      </c>
    </row>
    <row r="66" spans="1:16" s="22" customFormat="1" ht="12.75">
      <c r="A66" s="3"/>
      <c r="B66" s="92" t="s">
        <v>63</v>
      </c>
      <c r="C66" s="2"/>
      <c r="D66" s="2"/>
      <c r="E66" s="2"/>
      <c r="F66" s="2"/>
      <c r="G66" s="2"/>
      <c r="H66" s="2"/>
      <c r="I66" s="2"/>
      <c r="J66" s="4"/>
      <c r="K66" s="4"/>
      <c r="L66" s="4"/>
      <c r="M66" s="4"/>
      <c r="N66" s="4"/>
      <c r="O66" s="4"/>
      <c r="P66" s="3"/>
    </row>
    <row r="67" spans="1:16" s="17" customFormat="1" ht="12.75">
      <c r="A67" s="53">
        <v>19</v>
      </c>
      <c r="B67" s="74" t="s">
        <v>76</v>
      </c>
      <c r="C67" s="60">
        <v>3</v>
      </c>
      <c r="D67" s="60">
        <v>3</v>
      </c>
      <c r="E67" s="54"/>
      <c r="F67" s="2">
        <f aca="true" t="shared" si="4" ref="F67:F73">G67+H67</f>
        <v>4</v>
      </c>
      <c r="G67" s="54">
        <v>4</v>
      </c>
      <c r="H67" s="54"/>
      <c r="I67" s="60">
        <v>45</v>
      </c>
      <c r="J67" s="70">
        <v>25</v>
      </c>
      <c r="K67" s="70">
        <v>20</v>
      </c>
      <c r="L67" s="70">
        <v>0</v>
      </c>
      <c r="M67" s="70">
        <v>0</v>
      </c>
      <c r="N67" s="70">
        <v>0</v>
      </c>
      <c r="O67" s="70">
        <v>0</v>
      </c>
      <c r="P67" s="2" t="s">
        <v>158</v>
      </c>
    </row>
    <row r="68" spans="1:16" s="17" customFormat="1" ht="24">
      <c r="A68" s="56">
        <v>20</v>
      </c>
      <c r="B68" s="75" t="s">
        <v>100</v>
      </c>
      <c r="C68" s="57"/>
      <c r="D68" s="57">
        <v>3</v>
      </c>
      <c r="E68" s="57"/>
      <c r="F68" s="2">
        <f t="shared" si="4"/>
        <v>2</v>
      </c>
      <c r="G68" s="57">
        <v>2</v>
      </c>
      <c r="H68" s="57"/>
      <c r="I68" s="57">
        <v>45</v>
      </c>
      <c r="J68" s="58">
        <v>30</v>
      </c>
      <c r="K68" s="58">
        <v>15</v>
      </c>
      <c r="L68" s="58">
        <v>0</v>
      </c>
      <c r="M68" s="58">
        <v>0</v>
      </c>
      <c r="N68" s="58">
        <v>0</v>
      </c>
      <c r="O68" s="58">
        <v>0</v>
      </c>
      <c r="P68" s="2" t="s">
        <v>172</v>
      </c>
    </row>
    <row r="69" spans="1:16" s="33" customFormat="1" ht="12.75">
      <c r="A69" s="53">
        <v>21</v>
      </c>
      <c r="B69" s="53" t="s">
        <v>78</v>
      </c>
      <c r="C69" s="60"/>
      <c r="D69" s="60">
        <v>3</v>
      </c>
      <c r="E69" s="54"/>
      <c r="F69" s="2">
        <f t="shared" si="4"/>
        <v>3</v>
      </c>
      <c r="G69" s="54">
        <v>3</v>
      </c>
      <c r="H69" s="54"/>
      <c r="I69" s="60">
        <v>40</v>
      </c>
      <c r="J69" s="70">
        <v>15</v>
      </c>
      <c r="K69" s="70">
        <v>25</v>
      </c>
      <c r="L69" s="70">
        <v>0</v>
      </c>
      <c r="M69" s="70">
        <v>0</v>
      </c>
      <c r="N69" s="70">
        <v>0</v>
      </c>
      <c r="O69" s="70">
        <v>0</v>
      </c>
      <c r="P69" s="121" t="s">
        <v>158</v>
      </c>
    </row>
    <row r="70" spans="1:16" s="23" customFormat="1" ht="25.5">
      <c r="A70" s="56">
        <v>22</v>
      </c>
      <c r="B70" s="71" t="s">
        <v>101</v>
      </c>
      <c r="C70" s="72"/>
      <c r="D70" s="72">
        <v>4</v>
      </c>
      <c r="E70" s="57"/>
      <c r="F70" s="2">
        <f t="shared" si="4"/>
        <v>3</v>
      </c>
      <c r="G70" s="57"/>
      <c r="H70" s="57">
        <v>3</v>
      </c>
      <c r="I70" s="72">
        <v>45</v>
      </c>
      <c r="J70" s="73">
        <v>0</v>
      </c>
      <c r="K70" s="73">
        <v>0</v>
      </c>
      <c r="L70" s="73">
        <v>0</v>
      </c>
      <c r="M70" s="73">
        <v>20</v>
      </c>
      <c r="N70" s="73">
        <v>25</v>
      </c>
      <c r="O70" s="73">
        <v>0</v>
      </c>
      <c r="P70" s="47" t="s">
        <v>158</v>
      </c>
    </row>
    <row r="71" spans="1:16" s="25" customFormat="1" ht="12.75">
      <c r="A71" s="53">
        <v>23</v>
      </c>
      <c r="B71" s="59" t="s">
        <v>96</v>
      </c>
      <c r="C71" s="54"/>
      <c r="D71" s="54">
        <v>4</v>
      </c>
      <c r="E71" s="54"/>
      <c r="F71" s="2">
        <f t="shared" si="4"/>
        <v>2</v>
      </c>
      <c r="G71" s="54"/>
      <c r="H71" s="54">
        <v>2</v>
      </c>
      <c r="I71" s="54">
        <v>15</v>
      </c>
      <c r="J71" s="55">
        <v>0</v>
      </c>
      <c r="K71" s="55">
        <v>0</v>
      </c>
      <c r="L71" s="55">
        <v>0</v>
      </c>
      <c r="M71" s="55">
        <v>5</v>
      </c>
      <c r="N71" s="55">
        <v>10</v>
      </c>
      <c r="O71" s="55">
        <v>0</v>
      </c>
      <c r="P71" s="2" t="s">
        <v>158</v>
      </c>
    </row>
    <row r="72" spans="1:16" s="21" customFormat="1" ht="12.75">
      <c r="A72" s="53">
        <v>24</v>
      </c>
      <c r="B72" s="53" t="s">
        <v>77</v>
      </c>
      <c r="C72" s="60"/>
      <c r="D72" s="60">
        <v>4</v>
      </c>
      <c r="E72" s="54"/>
      <c r="F72" s="2">
        <f t="shared" si="4"/>
        <v>2</v>
      </c>
      <c r="G72" s="54"/>
      <c r="H72" s="54">
        <v>2</v>
      </c>
      <c r="I72" s="60">
        <v>25</v>
      </c>
      <c r="J72" s="70">
        <v>0</v>
      </c>
      <c r="K72" s="70">
        <v>0</v>
      </c>
      <c r="L72" s="70">
        <v>0</v>
      </c>
      <c r="M72" s="70">
        <v>10</v>
      </c>
      <c r="N72" s="70">
        <v>15</v>
      </c>
      <c r="O72" s="70">
        <v>0</v>
      </c>
      <c r="P72" s="2" t="s">
        <v>154</v>
      </c>
    </row>
    <row r="73" spans="1:16" s="35" customFormat="1" ht="12.75">
      <c r="A73" s="56">
        <v>25</v>
      </c>
      <c r="B73" s="71" t="s">
        <v>89</v>
      </c>
      <c r="C73" s="72"/>
      <c r="D73" s="72">
        <v>4</v>
      </c>
      <c r="E73" s="57"/>
      <c r="F73" s="2">
        <f t="shared" si="4"/>
        <v>2</v>
      </c>
      <c r="G73" s="57"/>
      <c r="H73" s="57">
        <v>2</v>
      </c>
      <c r="I73" s="72">
        <v>20</v>
      </c>
      <c r="J73" s="73">
        <v>0</v>
      </c>
      <c r="K73" s="73">
        <v>0</v>
      </c>
      <c r="L73" s="73">
        <v>0</v>
      </c>
      <c r="M73" s="73">
        <v>10</v>
      </c>
      <c r="N73" s="73">
        <v>10</v>
      </c>
      <c r="O73" s="73">
        <v>0</v>
      </c>
      <c r="P73" s="121" t="s">
        <v>158</v>
      </c>
    </row>
    <row r="74" spans="1:16" s="9" customFormat="1" ht="12.75">
      <c r="A74" s="7"/>
      <c r="B74" s="7" t="s">
        <v>16</v>
      </c>
      <c r="C74" s="8">
        <f>COUNT(C48:C73)</f>
        <v>8</v>
      </c>
      <c r="D74" s="8"/>
      <c r="E74" s="7"/>
      <c r="F74" s="8">
        <f aca="true" t="shared" si="5" ref="F74:O74">SUM(F48:F73)</f>
        <v>60</v>
      </c>
      <c r="G74" s="8">
        <f>SUM(G48:G73)</f>
        <v>30</v>
      </c>
      <c r="H74" s="8">
        <f>SUM(G48:G73)</f>
        <v>30</v>
      </c>
      <c r="I74" s="8">
        <f t="shared" si="5"/>
        <v>751</v>
      </c>
      <c r="J74" s="8">
        <f t="shared" si="5"/>
        <v>179</v>
      </c>
      <c r="K74" s="8">
        <f t="shared" si="5"/>
        <v>188</v>
      </c>
      <c r="L74" s="8">
        <f t="shared" si="5"/>
        <v>25</v>
      </c>
      <c r="M74" s="8">
        <f t="shared" si="5"/>
        <v>157</v>
      </c>
      <c r="N74" s="8">
        <f t="shared" si="5"/>
        <v>177</v>
      </c>
      <c r="O74" s="8">
        <f t="shared" si="5"/>
        <v>25</v>
      </c>
      <c r="P74" s="7"/>
    </row>
    <row r="75" spans="2:16" s="1" customFormat="1" ht="12.75">
      <c r="B75" s="14" t="s">
        <v>58</v>
      </c>
      <c r="C75" s="15"/>
      <c r="D75" s="15"/>
      <c r="E75" s="15"/>
      <c r="F75" s="9"/>
      <c r="G75" s="9"/>
      <c r="H75" s="9"/>
      <c r="I75" s="149">
        <f>SUM(J74:L74)</f>
        <v>392</v>
      </c>
      <c r="J75" s="149"/>
      <c r="K75" s="149"/>
      <c r="L75" s="149">
        <f>SUM(M74:O74)</f>
        <v>359</v>
      </c>
      <c r="M75" s="149"/>
      <c r="N75" s="149"/>
      <c r="O75" s="6"/>
      <c r="P75" s="5"/>
    </row>
    <row r="76" spans="1:16" s="1" customFormat="1" ht="12.75">
      <c r="A76" s="1" t="s">
        <v>140</v>
      </c>
      <c r="B76" s="14"/>
      <c r="C76" s="15"/>
      <c r="D76" s="15"/>
      <c r="E76" s="15"/>
      <c r="F76" s="9"/>
      <c r="G76" s="9"/>
      <c r="H76" s="9"/>
      <c r="I76" s="37"/>
      <c r="J76" s="37"/>
      <c r="K76" s="37"/>
      <c r="L76" s="37"/>
      <c r="M76" s="37"/>
      <c r="N76" s="37"/>
      <c r="O76" s="6"/>
      <c r="P76" s="5"/>
    </row>
    <row r="77" spans="2:16" s="1" customFormat="1" ht="12.75">
      <c r="B77" s="14"/>
      <c r="C77" s="15"/>
      <c r="D77" s="15"/>
      <c r="E77" s="15"/>
      <c r="F77" s="9"/>
      <c r="G77" s="9"/>
      <c r="H77" s="9"/>
      <c r="I77" s="37"/>
      <c r="J77" s="37"/>
      <c r="K77" s="37"/>
      <c r="L77" s="37"/>
      <c r="M77" s="37"/>
      <c r="N77" s="37"/>
      <c r="O77" s="6"/>
      <c r="P77" s="5"/>
    </row>
    <row r="78" spans="2:16" s="1" customFormat="1" ht="12.75">
      <c r="B78" s="63" t="s">
        <v>114</v>
      </c>
      <c r="C78" s="62"/>
      <c r="D78" s="62"/>
      <c r="E78" s="62"/>
      <c r="F78" s="65">
        <f>SUM(F48:F65)</f>
        <v>42</v>
      </c>
      <c r="G78" s="65">
        <f>SUM(G48:G65)</f>
        <v>21</v>
      </c>
      <c r="H78" s="65">
        <f>SUM(H48:H65)</f>
        <v>21</v>
      </c>
      <c r="I78" s="37"/>
      <c r="J78" s="37"/>
      <c r="K78" s="37"/>
      <c r="L78" s="37"/>
      <c r="M78" s="37"/>
      <c r="N78" s="37"/>
      <c r="O78" s="6"/>
      <c r="P78" s="5"/>
    </row>
    <row r="79" spans="2:16" s="1" customFormat="1" ht="12.75">
      <c r="B79" s="63" t="s">
        <v>115</v>
      </c>
      <c r="C79" s="62"/>
      <c r="D79" s="62"/>
      <c r="E79" s="62"/>
      <c r="F79" s="65">
        <f>SUM(F67:F73)</f>
        <v>18</v>
      </c>
      <c r="G79" s="65">
        <f>SUM(G67:G73)</f>
        <v>9</v>
      </c>
      <c r="H79" s="65">
        <f>SUM(H67:H73)</f>
        <v>9</v>
      </c>
      <c r="I79" s="37"/>
      <c r="J79" s="37"/>
      <c r="K79" s="37"/>
      <c r="L79" s="37"/>
      <c r="M79" s="37"/>
      <c r="N79" s="37"/>
      <c r="O79" s="6"/>
      <c r="P79" s="5"/>
    </row>
    <row r="80" spans="2:16" s="1" customFormat="1" ht="12.75">
      <c r="B80" s="14"/>
      <c r="C80" s="15"/>
      <c r="D80" s="15"/>
      <c r="E80" s="15"/>
      <c r="F80" s="9"/>
      <c r="G80" s="9"/>
      <c r="H80" s="9"/>
      <c r="I80" s="37"/>
      <c r="J80" s="37"/>
      <c r="K80" s="37"/>
      <c r="L80" s="37"/>
      <c r="M80" s="37"/>
      <c r="N80" s="37"/>
      <c r="O80" s="6"/>
      <c r="P80" s="5"/>
    </row>
    <row r="81" spans="2:16" s="1" customFormat="1" ht="12.75">
      <c r="B81" s="43"/>
      <c r="C81" s="62"/>
      <c r="D81" s="62"/>
      <c r="E81" s="62"/>
      <c r="F81" s="44"/>
      <c r="G81" s="44"/>
      <c r="H81" s="44"/>
      <c r="I81" s="45"/>
      <c r="J81" s="45"/>
      <c r="K81" s="37"/>
      <c r="O81" s="6"/>
      <c r="P81" s="5"/>
    </row>
    <row r="82" spans="2:15" ht="12.75">
      <c r="B82" s="101" t="s">
        <v>128</v>
      </c>
      <c r="C82" s="100"/>
      <c r="D82" s="100"/>
      <c r="E82" s="100"/>
      <c r="F82" s="100">
        <f>SUM(F48:F50)</f>
        <v>13</v>
      </c>
      <c r="G82" s="100">
        <f aca="true" t="shared" si="6" ref="G82:O82">SUM(G48:G50)</f>
        <v>10</v>
      </c>
      <c r="H82" s="100">
        <f t="shared" si="6"/>
        <v>3</v>
      </c>
      <c r="I82" s="100">
        <f t="shared" si="6"/>
        <v>130</v>
      </c>
      <c r="J82" s="100">
        <f t="shared" si="6"/>
        <v>45</v>
      </c>
      <c r="K82" s="100">
        <f t="shared" si="6"/>
        <v>35</v>
      </c>
      <c r="L82" s="100">
        <f t="shared" si="6"/>
        <v>20</v>
      </c>
      <c r="M82" s="100">
        <f t="shared" si="6"/>
        <v>15</v>
      </c>
      <c r="N82" s="100">
        <f t="shared" si="6"/>
        <v>15</v>
      </c>
      <c r="O82" s="100">
        <f t="shared" si="6"/>
        <v>0</v>
      </c>
    </row>
    <row r="83" spans="2:16" s="24" customFormat="1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6"/>
    </row>
    <row r="84" spans="2:15" s="18" customFormat="1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="25" customFormat="1" ht="12.75"/>
    <row r="86" spans="1:15" s="25" customFormat="1" ht="12.75">
      <c r="A86"/>
      <c r="B86" s="27"/>
      <c r="C86"/>
      <c r="D86"/>
      <c r="E86"/>
      <c r="F86"/>
      <c r="G86"/>
      <c r="H86"/>
      <c r="I86"/>
      <c r="J86"/>
      <c r="K86"/>
      <c r="L86"/>
      <c r="M86"/>
      <c r="N86"/>
      <c r="O86"/>
    </row>
    <row r="87" ht="12.75">
      <c r="B87" s="27"/>
    </row>
    <row r="88" spans="2:15" ht="12.75">
      <c r="B88" s="11" t="s">
        <v>146</v>
      </c>
      <c r="D88" s="11"/>
      <c r="E88" s="16" t="s">
        <v>29</v>
      </c>
      <c r="F88" s="16" t="s">
        <v>0</v>
      </c>
      <c r="G88" s="16"/>
      <c r="H88" s="16"/>
      <c r="I88" s="16"/>
      <c r="J88" s="11"/>
      <c r="K88" s="11"/>
      <c r="L88" s="11"/>
      <c r="M88" s="11"/>
      <c r="N88" s="11"/>
      <c r="O88" s="11"/>
    </row>
    <row r="89" spans="2:15" ht="12.75">
      <c r="B89" t="s">
        <v>145</v>
      </c>
      <c r="D89" s="12"/>
      <c r="E89" s="38">
        <f>I89/I92</f>
        <v>0.4947994056463596</v>
      </c>
      <c r="F89" s="16" t="s">
        <v>30</v>
      </c>
      <c r="G89" s="16"/>
      <c r="H89" s="16"/>
      <c r="I89" s="16">
        <f>J122+M122</f>
        <v>333</v>
      </c>
      <c r="J89" s="11"/>
      <c r="K89" s="11"/>
      <c r="L89" s="11"/>
      <c r="M89" s="11"/>
      <c r="N89" s="11"/>
      <c r="O89" s="11"/>
    </row>
    <row r="90" spans="2:15" ht="12.75">
      <c r="B90" t="s">
        <v>67</v>
      </c>
      <c r="D90" s="12"/>
      <c r="E90" s="38">
        <f>I90/I92</f>
        <v>0.40416047548291234</v>
      </c>
      <c r="F90" s="16" t="s">
        <v>31</v>
      </c>
      <c r="G90" s="16"/>
      <c r="H90" s="16"/>
      <c r="I90" s="16">
        <f>K122+N122</f>
        <v>272</v>
      </c>
      <c r="J90" s="11"/>
      <c r="K90" s="11"/>
      <c r="L90" s="11"/>
      <c r="M90" s="11"/>
      <c r="N90" s="11"/>
      <c r="O90" s="11"/>
    </row>
    <row r="91" spans="2:15" ht="12.75">
      <c r="B91" t="s">
        <v>22</v>
      </c>
      <c r="D91" s="12"/>
      <c r="E91" s="38">
        <f>I91/I92</f>
        <v>0.10104011887072809</v>
      </c>
      <c r="F91" s="16" t="s">
        <v>32</v>
      </c>
      <c r="G91" s="16"/>
      <c r="H91" s="16"/>
      <c r="I91" s="16">
        <f>L122+O122</f>
        <v>68</v>
      </c>
      <c r="J91" s="11"/>
      <c r="K91" s="11"/>
      <c r="L91" s="11"/>
      <c r="M91" s="11"/>
      <c r="N91" s="11"/>
      <c r="O91" s="11"/>
    </row>
    <row r="92" spans="2:15" ht="12.75">
      <c r="B92" t="s">
        <v>34</v>
      </c>
      <c r="D92" s="11"/>
      <c r="E92" s="38">
        <f>SUM(E89:E91)</f>
        <v>1</v>
      </c>
      <c r="F92" s="16" t="s">
        <v>2</v>
      </c>
      <c r="G92" s="16"/>
      <c r="H92" s="16"/>
      <c r="I92" s="16">
        <f>SUM(I89:I91)</f>
        <v>673</v>
      </c>
      <c r="J92" s="11"/>
      <c r="K92" s="11"/>
      <c r="L92" s="11"/>
      <c r="M92" s="11"/>
      <c r="N92" s="11"/>
      <c r="O92" s="11"/>
    </row>
    <row r="93" ht="12.75">
      <c r="B93" t="s">
        <v>148</v>
      </c>
    </row>
    <row r="94" spans="1:16" ht="12.75">
      <c r="A94" s="139" t="s">
        <v>23</v>
      </c>
      <c r="B94" s="140" t="s">
        <v>3</v>
      </c>
      <c r="C94" s="140" t="s">
        <v>104</v>
      </c>
      <c r="D94" s="140"/>
      <c r="E94" s="140"/>
      <c r="F94" s="130" t="s">
        <v>4</v>
      </c>
      <c r="G94" s="131"/>
      <c r="H94" s="132"/>
      <c r="I94" s="143" t="s">
        <v>5</v>
      </c>
      <c r="J94" s="144"/>
      <c r="K94" s="144"/>
      <c r="L94" s="144"/>
      <c r="M94" s="144"/>
      <c r="N94" s="144"/>
      <c r="O94" s="145"/>
      <c r="P94" s="146" t="s">
        <v>168</v>
      </c>
    </row>
    <row r="95" spans="1:16" ht="12.75">
      <c r="A95" s="139"/>
      <c r="B95" s="141"/>
      <c r="C95" s="133" t="s">
        <v>6</v>
      </c>
      <c r="D95" s="128" t="s">
        <v>105</v>
      </c>
      <c r="E95" s="128" t="s">
        <v>106</v>
      </c>
      <c r="F95" s="133" t="s">
        <v>61</v>
      </c>
      <c r="G95" s="133" t="s">
        <v>112</v>
      </c>
      <c r="H95" s="133" t="s">
        <v>113</v>
      </c>
      <c r="I95" s="128" t="s">
        <v>109</v>
      </c>
      <c r="J95" s="135" t="s">
        <v>112</v>
      </c>
      <c r="K95" s="136"/>
      <c r="L95" s="137"/>
      <c r="M95" s="135" t="s">
        <v>113</v>
      </c>
      <c r="N95" s="136"/>
      <c r="O95" s="137"/>
      <c r="P95" s="148"/>
    </row>
    <row r="96" spans="1:16" ht="12.75">
      <c r="A96" s="139"/>
      <c r="B96" s="142"/>
      <c r="C96" s="134"/>
      <c r="D96" s="129"/>
      <c r="E96" s="129"/>
      <c r="F96" s="134"/>
      <c r="G96" s="134"/>
      <c r="H96" s="134"/>
      <c r="I96" s="129"/>
      <c r="J96" s="46" t="s">
        <v>7</v>
      </c>
      <c r="K96" s="47" t="s">
        <v>8</v>
      </c>
      <c r="L96" s="47" t="s">
        <v>9</v>
      </c>
      <c r="M96" s="47" t="s">
        <v>7</v>
      </c>
      <c r="N96" s="47" t="s">
        <v>8</v>
      </c>
      <c r="O96" s="47" t="s">
        <v>9</v>
      </c>
      <c r="P96" s="118"/>
    </row>
    <row r="97" spans="1:16" ht="12.75">
      <c r="A97" s="19">
        <f>A96+1</f>
        <v>1</v>
      </c>
      <c r="B97" s="99" t="s">
        <v>46</v>
      </c>
      <c r="C97" s="26">
        <v>5</v>
      </c>
      <c r="D97" s="26">
        <v>5</v>
      </c>
      <c r="E97" s="26"/>
      <c r="F97" s="13">
        <v>3</v>
      </c>
      <c r="G97" s="26">
        <v>3</v>
      </c>
      <c r="H97" s="26"/>
      <c r="I97" s="26">
        <v>30</v>
      </c>
      <c r="J97" s="13">
        <v>15</v>
      </c>
      <c r="K97" s="13">
        <v>15</v>
      </c>
      <c r="L97" s="13">
        <v>0</v>
      </c>
      <c r="M97" s="13">
        <v>0</v>
      </c>
      <c r="N97" s="13">
        <v>0</v>
      </c>
      <c r="O97" s="13">
        <v>0</v>
      </c>
      <c r="P97" s="122" t="s">
        <v>154</v>
      </c>
    </row>
    <row r="98" spans="1:16" ht="12.75" customHeight="1">
      <c r="A98" s="19">
        <v>2</v>
      </c>
      <c r="B98" s="19" t="s">
        <v>50</v>
      </c>
      <c r="C98" s="26">
        <v>5</v>
      </c>
      <c r="D98" s="26">
        <v>5</v>
      </c>
      <c r="E98" s="26"/>
      <c r="F98" s="13">
        <v>3</v>
      </c>
      <c r="G98" s="26">
        <v>3</v>
      </c>
      <c r="H98" s="26"/>
      <c r="I98" s="26">
        <v>30</v>
      </c>
      <c r="J98" s="13">
        <v>15</v>
      </c>
      <c r="K98" s="13">
        <v>15</v>
      </c>
      <c r="L98" s="13">
        <v>0</v>
      </c>
      <c r="M98" s="13">
        <v>0</v>
      </c>
      <c r="N98" s="13">
        <v>0</v>
      </c>
      <c r="O98" s="13">
        <v>0</v>
      </c>
      <c r="P98" s="122" t="s">
        <v>164</v>
      </c>
    </row>
    <row r="99" spans="1:16" s="1" customFormat="1" ht="12.75">
      <c r="A99" s="19">
        <v>3</v>
      </c>
      <c r="B99" s="19" t="s">
        <v>51</v>
      </c>
      <c r="C99" s="13"/>
      <c r="D99" s="26">
        <v>5</v>
      </c>
      <c r="E99" s="13"/>
      <c r="F99" s="13">
        <v>3</v>
      </c>
      <c r="G99" s="13">
        <v>3</v>
      </c>
      <c r="H99" s="13"/>
      <c r="I99" s="13">
        <v>30</v>
      </c>
      <c r="J99" s="13">
        <v>15</v>
      </c>
      <c r="K99" s="13">
        <v>15</v>
      </c>
      <c r="L99" s="13">
        <v>0</v>
      </c>
      <c r="M99" s="13">
        <v>0</v>
      </c>
      <c r="N99" s="13">
        <v>0</v>
      </c>
      <c r="O99" s="13">
        <v>0</v>
      </c>
      <c r="P99" s="122" t="s">
        <v>161</v>
      </c>
    </row>
    <row r="100" spans="1:16" s="1" customFormat="1" ht="12.75">
      <c r="A100" s="19">
        <v>4</v>
      </c>
      <c r="B100" s="19" t="s">
        <v>52</v>
      </c>
      <c r="C100" s="13"/>
      <c r="D100" s="13">
        <v>6</v>
      </c>
      <c r="E100" s="13"/>
      <c r="F100" s="13">
        <v>3</v>
      </c>
      <c r="G100" s="13"/>
      <c r="H100" s="13">
        <v>3</v>
      </c>
      <c r="I100" s="13">
        <v>30</v>
      </c>
      <c r="J100" s="13">
        <v>0</v>
      </c>
      <c r="K100" s="13">
        <v>0</v>
      </c>
      <c r="L100" s="13">
        <v>0</v>
      </c>
      <c r="M100" s="13">
        <v>15</v>
      </c>
      <c r="N100" s="13">
        <v>15</v>
      </c>
      <c r="O100" s="13">
        <v>0</v>
      </c>
      <c r="P100" s="122" t="s">
        <v>163</v>
      </c>
    </row>
    <row r="101" spans="1:16" s="17" customFormat="1" ht="12.75">
      <c r="A101" s="19">
        <v>5</v>
      </c>
      <c r="B101" s="19" t="s">
        <v>27</v>
      </c>
      <c r="C101" s="13"/>
      <c r="D101" s="13">
        <v>6</v>
      </c>
      <c r="E101" s="13"/>
      <c r="F101" s="13">
        <v>3</v>
      </c>
      <c r="G101" s="13"/>
      <c r="H101" s="13">
        <v>3</v>
      </c>
      <c r="I101" s="13">
        <v>15</v>
      </c>
      <c r="J101" s="13">
        <v>0</v>
      </c>
      <c r="K101" s="13">
        <v>0</v>
      </c>
      <c r="L101" s="13">
        <v>0</v>
      </c>
      <c r="M101" s="13">
        <v>10</v>
      </c>
      <c r="N101" s="13">
        <v>0</v>
      </c>
      <c r="O101" s="13">
        <v>5</v>
      </c>
      <c r="P101" s="13" t="s">
        <v>164</v>
      </c>
    </row>
    <row r="102" spans="1:16" s="17" customFormat="1" ht="12.75">
      <c r="A102" s="114">
        <v>6</v>
      </c>
      <c r="B102" s="114" t="s">
        <v>97</v>
      </c>
      <c r="C102" s="115"/>
      <c r="D102" s="115">
        <v>6</v>
      </c>
      <c r="E102" s="115"/>
      <c r="F102" s="115">
        <v>3</v>
      </c>
      <c r="G102" s="115"/>
      <c r="H102" s="115">
        <v>3</v>
      </c>
      <c r="I102" s="115">
        <v>40</v>
      </c>
      <c r="J102" s="116">
        <v>0</v>
      </c>
      <c r="K102" s="116">
        <v>0</v>
      </c>
      <c r="L102" s="116">
        <v>0</v>
      </c>
      <c r="M102" s="116">
        <v>10</v>
      </c>
      <c r="N102" s="116">
        <v>0</v>
      </c>
      <c r="O102" s="116">
        <v>30</v>
      </c>
      <c r="P102" s="115" t="s">
        <v>153</v>
      </c>
    </row>
    <row r="103" spans="1:16" s="17" customFormat="1" ht="12.75">
      <c r="A103" s="19">
        <v>7</v>
      </c>
      <c r="B103" s="19" t="s">
        <v>24</v>
      </c>
      <c r="C103" s="26"/>
      <c r="D103" s="26">
        <v>5</v>
      </c>
      <c r="E103" s="26"/>
      <c r="F103" s="13">
        <v>2</v>
      </c>
      <c r="G103" s="26">
        <v>2</v>
      </c>
      <c r="H103" s="26"/>
      <c r="I103" s="26">
        <v>28</v>
      </c>
      <c r="J103" s="13">
        <v>10</v>
      </c>
      <c r="K103" s="13">
        <v>0</v>
      </c>
      <c r="L103" s="13">
        <v>18</v>
      </c>
      <c r="M103" s="13">
        <v>0</v>
      </c>
      <c r="N103" s="13">
        <v>0</v>
      </c>
      <c r="O103" s="13">
        <v>0</v>
      </c>
      <c r="P103" s="13" t="s">
        <v>153</v>
      </c>
    </row>
    <row r="104" spans="1:16" s="17" customFormat="1" ht="12.75">
      <c r="A104" s="19">
        <v>8</v>
      </c>
      <c r="B104" s="19" t="s">
        <v>60</v>
      </c>
      <c r="C104" s="13"/>
      <c r="D104" s="26">
        <v>5</v>
      </c>
      <c r="E104" s="13"/>
      <c r="F104" s="13">
        <v>1</v>
      </c>
      <c r="G104" s="13">
        <v>1</v>
      </c>
      <c r="H104" s="13"/>
      <c r="I104" s="13">
        <v>20</v>
      </c>
      <c r="J104" s="13">
        <v>10</v>
      </c>
      <c r="K104" s="13">
        <v>10</v>
      </c>
      <c r="L104" s="13">
        <v>0</v>
      </c>
      <c r="M104" s="13">
        <v>0</v>
      </c>
      <c r="N104" s="13">
        <v>0</v>
      </c>
      <c r="O104" s="13">
        <v>0</v>
      </c>
      <c r="P104" s="2" t="s">
        <v>155</v>
      </c>
    </row>
    <row r="105" spans="1:16" s="17" customFormat="1" ht="12.75">
      <c r="A105" s="19">
        <v>9</v>
      </c>
      <c r="B105" s="19" t="s">
        <v>57</v>
      </c>
      <c r="C105" s="13"/>
      <c r="D105" s="13">
        <v>5</v>
      </c>
      <c r="E105" s="13"/>
      <c r="F105" s="13">
        <v>1</v>
      </c>
      <c r="G105" s="13">
        <v>1</v>
      </c>
      <c r="H105" s="13"/>
      <c r="I105" s="13">
        <v>12</v>
      </c>
      <c r="J105" s="20">
        <v>12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13" t="s">
        <v>165</v>
      </c>
    </row>
    <row r="106" spans="1:16" s="17" customFormat="1" ht="25.5">
      <c r="A106" s="110">
        <f>A105+1</f>
        <v>10</v>
      </c>
      <c r="B106" s="30" t="s">
        <v>147</v>
      </c>
      <c r="C106" s="86"/>
      <c r="D106" s="111">
        <v>5</v>
      </c>
      <c r="E106" s="86"/>
      <c r="F106" s="86">
        <v>1</v>
      </c>
      <c r="G106" s="86">
        <v>1</v>
      </c>
      <c r="H106" s="86"/>
      <c r="I106" s="86">
        <v>20</v>
      </c>
      <c r="J106" s="86">
        <v>10</v>
      </c>
      <c r="K106" s="86">
        <v>10</v>
      </c>
      <c r="L106" s="86">
        <v>0</v>
      </c>
      <c r="M106" s="86">
        <v>0</v>
      </c>
      <c r="N106" s="86">
        <v>0</v>
      </c>
      <c r="O106" s="86">
        <v>0</v>
      </c>
      <c r="P106" s="121" t="s">
        <v>158</v>
      </c>
    </row>
    <row r="107" spans="1:16" s="1" customFormat="1" ht="12.75">
      <c r="A107" s="19">
        <f>A106+1</f>
        <v>11</v>
      </c>
      <c r="B107" s="19" t="s">
        <v>20</v>
      </c>
      <c r="C107" s="13"/>
      <c r="D107" s="26"/>
      <c r="E107" s="13" t="s">
        <v>95</v>
      </c>
      <c r="F107" s="13">
        <v>10</v>
      </c>
      <c r="G107" s="13">
        <v>3</v>
      </c>
      <c r="H107" s="13">
        <v>7</v>
      </c>
      <c r="I107" s="13">
        <v>45</v>
      </c>
      <c r="J107" s="13">
        <v>0</v>
      </c>
      <c r="K107" s="13">
        <v>15</v>
      </c>
      <c r="L107" s="13">
        <v>0</v>
      </c>
      <c r="M107" s="13">
        <v>0</v>
      </c>
      <c r="N107" s="13">
        <v>30</v>
      </c>
      <c r="O107" s="13">
        <v>0</v>
      </c>
      <c r="P107" s="13" t="s">
        <v>162</v>
      </c>
    </row>
    <row r="108" spans="1:16" s="1" customFormat="1" ht="12.75">
      <c r="A108" s="19">
        <f>A107+1</f>
        <v>12</v>
      </c>
      <c r="B108" s="19" t="s">
        <v>47</v>
      </c>
      <c r="C108" s="13"/>
      <c r="D108" s="26">
        <v>5</v>
      </c>
      <c r="E108" s="13"/>
      <c r="F108" s="13">
        <v>1</v>
      </c>
      <c r="G108" s="13">
        <v>1</v>
      </c>
      <c r="H108" s="13"/>
      <c r="I108" s="13">
        <v>15</v>
      </c>
      <c r="J108" s="13">
        <v>15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 t="s">
        <v>163</v>
      </c>
    </row>
    <row r="109" spans="1:16" s="1" customFormat="1" ht="12.75">
      <c r="A109" s="19">
        <f>A108+1</f>
        <v>13</v>
      </c>
      <c r="B109" s="19" t="s">
        <v>48</v>
      </c>
      <c r="C109" s="13">
        <v>5</v>
      </c>
      <c r="D109" s="26">
        <v>5</v>
      </c>
      <c r="E109" s="13"/>
      <c r="F109" s="13">
        <v>1</v>
      </c>
      <c r="G109" s="13">
        <v>1</v>
      </c>
      <c r="H109" s="13"/>
      <c r="I109" s="13">
        <v>28</v>
      </c>
      <c r="J109" s="20">
        <v>18</v>
      </c>
      <c r="K109" s="20">
        <v>10</v>
      </c>
      <c r="L109" s="20">
        <v>0</v>
      </c>
      <c r="M109" s="20">
        <v>0</v>
      </c>
      <c r="N109" s="20">
        <v>0</v>
      </c>
      <c r="O109" s="20">
        <v>0</v>
      </c>
      <c r="P109" s="13" t="s">
        <v>154</v>
      </c>
    </row>
    <row r="110" spans="1:16" s="1" customFormat="1" ht="12.75">
      <c r="A110" s="19">
        <f>A109+1</f>
        <v>14</v>
      </c>
      <c r="B110" s="19" t="s">
        <v>56</v>
      </c>
      <c r="C110" s="13"/>
      <c r="D110" s="26">
        <v>5</v>
      </c>
      <c r="E110" s="13"/>
      <c r="F110" s="13">
        <v>3</v>
      </c>
      <c r="G110" s="13">
        <v>3</v>
      </c>
      <c r="H110" s="13"/>
      <c r="I110" s="13">
        <v>30</v>
      </c>
      <c r="J110" s="13">
        <v>15</v>
      </c>
      <c r="K110" s="13">
        <v>0</v>
      </c>
      <c r="L110" s="13">
        <v>15</v>
      </c>
      <c r="M110" s="13">
        <v>0</v>
      </c>
      <c r="N110" s="13">
        <v>0</v>
      </c>
      <c r="O110" s="13">
        <v>0</v>
      </c>
      <c r="P110" s="2" t="s">
        <v>169</v>
      </c>
    </row>
    <row r="111" spans="1:16" s="1" customFormat="1" ht="12.75">
      <c r="A111" s="110">
        <v>15</v>
      </c>
      <c r="B111" s="110" t="s">
        <v>91</v>
      </c>
      <c r="C111" s="86">
        <v>6</v>
      </c>
      <c r="D111" s="86">
        <v>6</v>
      </c>
      <c r="E111" s="86"/>
      <c r="F111" s="86">
        <v>2</v>
      </c>
      <c r="G111" s="86"/>
      <c r="H111" s="86">
        <v>2</v>
      </c>
      <c r="I111" s="86">
        <v>25</v>
      </c>
      <c r="J111" s="86">
        <v>0</v>
      </c>
      <c r="K111" s="86">
        <v>0</v>
      </c>
      <c r="L111" s="86">
        <v>0</v>
      </c>
      <c r="M111" s="86">
        <v>13</v>
      </c>
      <c r="N111" s="86">
        <v>12</v>
      </c>
      <c r="O111" s="86">
        <v>0</v>
      </c>
      <c r="P111" s="123" t="s">
        <v>163</v>
      </c>
    </row>
    <row r="112" spans="1:16" s="1" customFormat="1" ht="12.75">
      <c r="A112" s="19">
        <v>16</v>
      </c>
      <c r="B112" s="19" t="s">
        <v>25</v>
      </c>
      <c r="C112" s="13">
        <v>6</v>
      </c>
      <c r="D112" s="13">
        <v>6</v>
      </c>
      <c r="E112" s="13"/>
      <c r="F112" s="13">
        <v>1</v>
      </c>
      <c r="G112" s="13"/>
      <c r="H112" s="13">
        <v>1</v>
      </c>
      <c r="I112" s="13">
        <v>30</v>
      </c>
      <c r="J112" s="13">
        <v>0</v>
      </c>
      <c r="K112" s="13">
        <v>0</v>
      </c>
      <c r="L112" s="13">
        <v>0</v>
      </c>
      <c r="M112" s="13">
        <v>15</v>
      </c>
      <c r="N112" s="13">
        <v>15</v>
      </c>
      <c r="O112" s="13">
        <v>0</v>
      </c>
      <c r="P112" s="2" t="s">
        <v>170</v>
      </c>
    </row>
    <row r="113" spans="1:16" s="1" customFormat="1" ht="12.75">
      <c r="A113" s="19">
        <v>17</v>
      </c>
      <c r="B113" s="19" t="s">
        <v>53</v>
      </c>
      <c r="C113" s="26"/>
      <c r="D113" s="26">
        <v>6</v>
      </c>
      <c r="E113" s="26"/>
      <c r="F113" s="13">
        <v>1</v>
      </c>
      <c r="G113" s="26"/>
      <c r="H113" s="26">
        <v>1</v>
      </c>
      <c r="I113" s="26">
        <v>15</v>
      </c>
      <c r="J113" s="13">
        <v>0</v>
      </c>
      <c r="K113" s="13">
        <v>0</v>
      </c>
      <c r="L113" s="13">
        <v>0</v>
      </c>
      <c r="M113" s="13">
        <v>15</v>
      </c>
      <c r="N113" s="13">
        <v>0</v>
      </c>
      <c r="O113" s="13">
        <v>0</v>
      </c>
      <c r="P113" s="13" t="s">
        <v>154</v>
      </c>
    </row>
    <row r="114" spans="1:16" s="1" customFormat="1" ht="12.75">
      <c r="A114" s="19">
        <v>18</v>
      </c>
      <c r="B114" s="19" t="s">
        <v>54</v>
      </c>
      <c r="C114" s="13">
        <v>6</v>
      </c>
      <c r="D114" s="13"/>
      <c r="E114" s="13"/>
      <c r="F114" s="13">
        <v>1</v>
      </c>
      <c r="G114" s="13"/>
      <c r="H114" s="13">
        <v>1</v>
      </c>
      <c r="I114" s="13">
        <v>15</v>
      </c>
      <c r="J114" s="20">
        <v>0</v>
      </c>
      <c r="K114" s="20">
        <v>0</v>
      </c>
      <c r="L114" s="20">
        <v>0</v>
      </c>
      <c r="M114" s="20">
        <v>15</v>
      </c>
      <c r="N114" s="20">
        <v>0</v>
      </c>
      <c r="O114" s="20">
        <v>0</v>
      </c>
      <c r="P114" s="2" t="s">
        <v>154</v>
      </c>
    </row>
    <row r="115" spans="1:16" s="1" customFormat="1" ht="12.75">
      <c r="A115" s="3"/>
      <c r="B115" s="91" t="s">
        <v>63</v>
      </c>
      <c r="C115" s="2"/>
      <c r="D115" s="2"/>
      <c r="E115" s="2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89"/>
    </row>
    <row r="116" spans="1:16" s="1" customFormat="1" ht="12.75">
      <c r="A116" s="59">
        <v>19</v>
      </c>
      <c r="B116" s="59" t="s">
        <v>86</v>
      </c>
      <c r="C116" s="60">
        <v>5</v>
      </c>
      <c r="D116" s="60">
        <v>5</v>
      </c>
      <c r="E116" s="60"/>
      <c r="F116" s="13">
        <f aca="true" t="shared" si="7" ref="F116:F121">+G116+H116</f>
        <v>3</v>
      </c>
      <c r="G116" s="60">
        <v>3</v>
      </c>
      <c r="H116" s="60"/>
      <c r="I116" s="60">
        <v>45</v>
      </c>
      <c r="J116" s="60">
        <v>20</v>
      </c>
      <c r="K116" s="60">
        <v>25</v>
      </c>
      <c r="L116" s="60">
        <v>0</v>
      </c>
      <c r="M116" s="60">
        <v>0</v>
      </c>
      <c r="N116" s="60">
        <v>0</v>
      </c>
      <c r="O116" s="60">
        <v>0</v>
      </c>
      <c r="P116" s="2" t="s">
        <v>158</v>
      </c>
    </row>
    <row r="117" spans="1:16" s="1" customFormat="1" ht="12.75">
      <c r="A117" s="59">
        <v>20</v>
      </c>
      <c r="B117" s="59" t="s">
        <v>85</v>
      </c>
      <c r="C117" s="60">
        <v>5</v>
      </c>
      <c r="D117" s="60">
        <v>5</v>
      </c>
      <c r="E117" s="60"/>
      <c r="F117" s="13">
        <f t="shared" si="7"/>
        <v>2</v>
      </c>
      <c r="G117" s="60">
        <v>2</v>
      </c>
      <c r="H117" s="60"/>
      <c r="I117" s="60">
        <v>40</v>
      </c>
      <c r="J117" s="60">
        <v>20</v>
      </c>
      <c r="K117" s="60">
        <v>20</v>
      </c>
      <c r="L117" s="60">
        <v>0</v>
      </c>
      <c r="M117" s="60">
        <v>0</v>
      </c>
      <c r="N117" s="60">
        <v>0</v>
      </c>
      <c r="O117" s="60">
        <v>0</v>
      </c>
      <c r="P117" s="2" t="s">
        <v>161</v>
      </c>
    </row>
    <row r="118" spans="1:16" s="1" customFormat="1" ht="12.75">
      <c r="A118" s="84">
        <v>21</v>
      </c>
      <c r="B118" s="84" t="s">
        <v>87</v>
      </c>
      <c r="C118" s="85"/>
      <c r="D118" s="85">
        <v>5</v>
      </c>
      <c r="E118" s="85"/>
      <c r="F118" s="86">
        <f t="shared" si="7"/>
        <v>3</v>
      </c>
      <c r="G118" s="85">
        <v>3</v>
      </c>
      <c r="H118" s="85"/>
      <c r="I118" s="85">
        <v>45</v>
      </c>
      <c r="J118" s="85">
        <v>25</v>
      </c>
      <c r="K118" s="85">
        <v>20</v>
      </c>
      <c r="L118" s="85">
        <v>0</v>
      </c>
      <c r="M118" s="85">
        <v>0</v>
      </c>
      <c r="N118" s="85">
        <v>0</v>
      </c>
      <c r="O118" s="85">
        <v>0</v>
      </c>
      <c r="P118" s="2" t="s">
        <v>158</v>
      </c>
    </row>
    <row r="119" spans="1:16" s="1" customFormat="1" ht="25.5">
      <c r="A119" s="84">
        <v>22</v>
      </c>
      <c r="B119" s="71" t="s">
        <v>136</v>
      </c>
      <c r="C119" s="85"/>
      <c r="D119" s="85">
        <v>6</v>
      </c>
      <c r="E119" s="85"/>
      <c r="F119" s="86">
        <f t="shared" si="7"/>
        <v>3</v>
      </c>
      <c r="G119" s="85"/>
      <c r="H119" s="85">
        <v>3</v>
      </c>
      <c r="I119" s="85">
        <v>30</v>
      </c>
      <c r="J119" s="85">
        <v>0</v>
      </c>
      <c r="K119" s="85">
        <v>0</v>
      </c>
      <c r="L119" s="85">
        <v>0</v>
      </c>
      <c r="M119" s="85">
        <v>15</v>
      </c>
      <c r="N119" s="85">
        <v>15</v>
      </c>
      <c r="O119" s="85">
        <v>0</v>
      </c>
      <c r="P119" s="47" t="s">
        <v>158</v>
      </c>
    </row>
    <row r="120" spans="1:16" s="1" customFormat="1" ht="25.5">
      <c r="A120" s="84">
        <v>23</v>
      </c>
      <c r="B120" s="71" t="s">
        <v>88</v>
      </c>
      <c r="C120" s="85"/>
      <c r="D120" s="85">
        <v>6</v>
      </c>
      <c r="E120" s="85"/>
      <c r="F120" s="86">
        <f t="shared" si="7"/>
        <v>3</v>
      </c>
      <c r="G120" s="85"/>
      <c r="H120" s="85">
        <v>3</v>
      </c>
      <c r="I120" s="85">
        <v>25</v>
      </c>
      <c r="J120" s="85">
        <v>0</v>
      </c>
      <c r="K120" s="85">
        <v>0</v>
      </c>
      <c r="L120" s="85">
        <v>0</v>
      </c>
      <c r="M120" s="85">
        <v>10</v>
      </c>
      <c r="N120" s="85">
        <v>15</v>
      </c>
      <c r="O120" s="85">
        <v>0</v>
      </c>
      <c r="P120" s="13" t="s">
        <v>158</v>
      </c>
    </row>
    <row r="121" spans="1:16" s="1" customFormat="1" ht="12.75">
      <c r="A121" s="59">
        <v>24</v>
      </c>
      <c r="B121" s="59" t="s">
        <v>122</v>
      </c>
      <c r="C121" s="60"/>
      <c r="D121" s="60">
        <v>6</v>
      </c>
      <c r="E121" s="60"/>
      <c r="F121" s="13">
        <f t="shared" si="7"/>
        <v>3</v>
      </c>
      <c r="G121" s="60"/>
      <c r="H121" s="60">
        <v>3</v>
      </c>
      <c r="I121" s="60">
        <v>30</v>
      </c>
      <c r="J121" s="60">
        <v>0</v>
      </c>
      <c r="K121" s="60">
        <v>0</v>
      </c>
      <c r="L121" s="60">
        <v>0</v>
      </c>
      <c r="M121" s="60">
        <v>15</v>
      </c>
      <c r="N121" s="60">
        <v>15</v>
      </c>
      <c r="O121" s="60">
        <v>0</v>
      </c>
      <c r="P121" s="13" t="s">
        <v>173</v>
      </c>
    </row>
    <row r="122" spans="1:16" s="1" customFormat="1" ht="12.75">
      <c r="A122" s="7"/>
      <c r="B122" s="7" t="s">
        <v>16</v>
      </c>
      <c r="C122" s="8">
        <f>COUNT(C97:C121)</f>
        <v>8</v>
      </c>
      <c r="D122" s="7"/>
      <c r="E122" s="7"/>
      <c r="F122" s="8">
        <f aca="true" t="shared" si="8" ref="F122:O122">SUM(F97:F121)</f>
        <v>60</v>
      </c>
      <c r="G122" s="8">
        <f t="shared" si="8"/>
        <v>30</v>
      </c>
      <c r="H122" s="8">
        <f t="shared" si="8"/>
        <v>30</v>
      </c>
      <c r="I122" s="8">
        <f t="shared" si="8"/>
        <v>673</v>
      </c>
      <c r="J122" s="8">
        <f t="shared" si="8"/>
        <v>200</v>
      </c>
      <c r="K122" s="8">
        <f t="shared" si="8"/>
        <v>155</v>
      </c>
      <c r="L122" s="8">
        <f t="shared" si="8"/>
        <v>33</v>
      </c>
      <c r="M122" s="8">
        <f t="shared" si="8"/>
        <v>133</v>
      </c>
      <c r="N122" s="8">
        <f t="shared" si="8"/>
        <v>117</v>
      </c>
      <c r="O122" s="8">
        <f t="shared" si="8"/>
        <v>35</v>
      </c>
      <c r="P122" s="83"/>
    </row>
    <row r="123" spans="1:16" s="1" customFormat="1" ht="12.75">
      <c r="A123" s="11"/>
      <c r="B123" s="11" t="s">
        <v>58</v>
      </c>
      <c r="C123" s="11"/>
      <c r="D123" s="11"/>
      <c r="E123" s="11"/>
      <c r="F123" s="11"/>
      <c r="G123" s="11"/>
      <c r="H123" s="11"/>
      <c r="I123" s="11"/>
      <c r="J123" s="127">
        <f>SUM(J122:L122)</f>
        <v>388</v>
      </c>
      <c r="K123" s="127"/>
      <c r="L123" s="127"/>
      <c r="M123" s="127">
        <f>SUM(M122:O122)</f>
        <v>285</v>
      </c>
      <c r="N123" s="127"/>
      <c r="O123" s="127"/>
      <c r="P123" s="10"/>
    </row>
    <row r="124" spans="1:16" s="87" customFormat="1" ht="12.75">
      <c r="A124" s="11"/>
      <c r="B124" s="11"/>
      <c r="C124" s="11"/>
      <c r="D124" s="11"/>
      <c r="E124" s="11"/>
      <c r="F124" s="11"/>
      <c r="G124" s="11"/>
      <c r="H124" s="11"/>
      <c r="I124" s="11"/>
      <c r="J124" s="36"/>
      <c r="K124" s="36"/>
      <c r="L124" s="36"/>
      <c r="M124" s="36"/>
      <c r="N124" s="36"/>
      <c r="O124" s="36"/>
      <c r="P124" s="10"/>
    </row>
    <row r="125" spans="1:16" s="1" customFormat="1" ht="12.75">
      <c r="A125" s="16"/>
      <c r="B125" s="63" t="s">
        <v>114</v>
      </c>
      <c r="C125" s="62"/>
      <c r="D125" s="62"/>
      <c r="E125" s="62"/>
      <c r="F125" s="65">
        <f>SUM(F97:F114)</f>
        <v>43</v>
      </c>
      <c r="G125" s="65">
        <f>SUM(G97:G114)</f>
        <v>22</v>
      </c>
      <c r="H125" s="65">
        <f>SUM(H97:H114)</f>
        <v>21</v>
      </c>
      <c r="I125" s="16"/>
      <c r="J125" s="50"/>
      <c r="K125" s="50"/>
      <c r="L125" s="50"/>
      <c r="M125" s="50"/>
      <c r="N125" s="50"/>
      <c r="O125" s="50"/>
      <c r="P125" s="51"/>
    </row>
    <row r="126" spans="1:16" s="9" customFormat="1" ht="12.75">
      <c r="A126" s="1"/>
      <c r="B126" s="63" t="s">
        <v>115</v>
      </c>
      <c r="C126" s="62"/>
      <c r="D126" s="62"/>
      <c r="E126" s="62"/>
      <c r="F126" s="65">
        <f>SUM(F116:F121)</f>
        <v>17</v>
      </c>
      <c r="G126" s="65">
        <f>SUM(G116:G121)</f>
        <v>8</v>
      </c>
      <c r="H126" s="65">
        <f>SUM(H116:H121)</f>
        <v>9</v>
      </c>
      <c r="I126" s="45"/>
      <c r="J126" s="45"/>
      <c r="K126" s="37"/>
      <c r="L126" s="37"/>
      <c r="M126" s="37"/>
      <c r="N126" s="37"/>
      <c r="O126" s="6"/>
      <c r="P126" s="5"/>
    </row>
    <row r="127" spans="1:16" s="11" customFormat="1" ht="12.75">
      <c r="A127" s="1"/>
      <c r="B127" s="43"/>
      <c r="C127" s="62"/>
      <c r="D127" s="62"/>
      <c r="E127" s="62"/>
      <c r="F127" s="44"/>
      <c r="G127" s="44"/>
      <c r="H127" s="44"/>
      <c r="I127" s="45"/>
      <c r="J127" s="45"/>
      <c r="K127" s="37"/>
      <c r="L127" s="37"/>
      <c r="M127" s="37"/>
      <c r="N127" s="37"/>
      <c r="O127" s="6"/>
      <c r="P127" s="5"/>
    </row>
    <row r="128" spans="1:16" s="11" customFormat="1" ht="12.75">
      <c r="A128"/>
      <c r="B128" s="150"/>
      <c r="C128" s="151"/>
      <c r="D128" s="151"/>
      <c r="E128" s="151"/>
      <c r="F128"/>
      <c r="G128"/>
      <c r="H128"/>
      <c r="I128"/>
      <c r="J128"/>
      <c r="K128"/>
      <c r="L128"/>
      <c r="M128"/>
      <c r="N128"/>
      <c r="O128"/>
      <c r="P128"/>
    </row>
    <row r="129" spans="2:15" s="112" customFormat="1" ht="12.75">
      <c r="B129" s="113" t="s">
        <v>151</v>
      </c>
      <c r="F129" s="112">
        <f>+F102</f>
        <v>3</v>
      </c>
      <c r="G129" s="112">
        <f aca="true" t="shared" si="9" ref="G129:O129">+G102</f>
        <v>0</v>
      </c>
      <c r="H129" s="112">
        <f t="shared" si="9"/>
        <v>3</v>
      </c>
      <c r="I129" s="112">
        <f t="shared" si="9"/>
        <v>40</v>
      </c>
      <c r="J129" s="112">
        <f t="shared" si="9"/>
        <v>0</v>
      </c>
      <c r="K129" s="112">
        <f t="shared" si="9"/>
        <v>0</v>
      </c>
      <c r="L129" s="112">
        <f t="shared" si="9"/>
        <v>0</v>
      </c>
      <c r="M129" s="112">
        <f t="shared" si="9"/>
        <v>10</v>
      </c>
      <c r="N129" s="112">
        <f t="shared" si="9"/>
        <v>0</v>
      </c>
      <c r="O129" s="112">
        <f t="shared" si="9"/>
        <v>30</v>
      </c>
    </row>
    <row r="130" spans="1:16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2:6" ht="12.75">
      <c r="B132" s="66" t="s">
        <v>103</v>
      </c>
      <c r="C132" s="9"/>
      <c r="D132" s="9"/>
      <c r="E132" s="9"/>
      <c r="F132" s="9">
        <f>F133+F134</f>
        <v>120</v>
      </c>
    </row>
    <row r="133" spans="1:16" s="18" customFormat="1" ht="12.75">
      <c r="A133"/>
      <c r="B133" s="61" t="s">
        <v>116</v>
      </c>
      <c r="C133" s="9"/>
      <c r="D133" s="9"/>
      <c r="E133" s="9"/>
      <c r="F133" s="9">
        <f>F29+F78+F125</f>
        <v>85</v>
      </c>
      <c r="G133"/>
      <c r="H133"/>
      <c r="I133"/>
      <c r="J133"/>
      <c r="K133"/>
      <c r="L133"/>
      <c r="M133"/>
      <c r="N133"/>
      <c r="O133"/>
      <c r="P133"/>
    </row>
    <row r="134" spans="1:16" s="18" customFormat="1" ht="12.75">
      <c r="A134"/>
      <c r="B134" s="61" t="s">
        <v>117</v>
      </c>
      <c r="C134" s="9"/>
      <c r="D134" s="9"/>
      <c r="E134" s="9"/>
      <c r="F134" s="9">
        <f>F79+F126</f>
        <v>35</v>
      </c>
      <c r="G134"/>
      <c r="H134"/>
      <c r="I134"/>
      <c r="J134"/>
      <c r="K134"/>
      <c r="L134"/>
      <c r="M134"/>
      <c r="N134"/>
      <c r="O134"/>
      <c r="P134"/>
    </row>
    <row r="135" spans="1:16" s="18" customFormat="1" ht="12.75">
      <c r="A135"/>
      <c r="B135" s="61"/>
      <c r="C135" s="9"/>
      <c r="D135" s="9"/>
      <c r="E135" s="9"/>
      <c r="F135" s="9"/>
      <c r="G135"/>
      <c r="H135"/>
      <c r="I135"/>
      <c r="J135"/>
      <c r="K135"/>
      <c r="L135"/>
      <c r="M135"/>
      <c r="N135"/>
      <c r="O135"/>
      <c r="P135"/>
    </row>
    <row r="137" ht="12.75">
      <c r="F137" s="77" t="s">
        <v>55</v>
      </c>
    </row>
    <row r="138" spans="2:15" s="100" customFormat="1" ht="12.75">
      <c r="B138" s="101" t="s">
        <v>128</v>
      </c>
      <c r="F138" s="100">
        <f>+F33+F82</f>
        <v>46</v>
      </c>
      <c r="G138" s="100">
        <f aca="true" t="shared" si="10" ref="G138:O138">+G33+G82</f>
        <v>33</v>
      </c>
      <c r="H138" s="100">
        <f t="shared" si="10"/>
        <v>13</v>
      </c>
      <c r="I138" s="100">
        <f t="shared" si="10"/>
        <v>374</v>
      </c>
      <c r="J138" s="100">
        <f t="shared" si="10"/>
        <v>135</v>
      </c>
      <c r="K138" s="100">
        <f t="shared" si="10"/>
        <v>125</v>
      </c>
      <c r="L138" s="100">
        <f t="shared" si="10"/>
        <v>20</v>
      </c>
      <c r="M138" s="100">
        <f t="shared" si="10"/>
        <v>79</v>
      </c>
      <c r="N138" s="100">
        <f t="shared" si="10"/>
        <v>15</v>
      </c>
      <c r="O138" s="100">
        <f t="shared" si="10"/>
        <v>0</v>
      </c>
    </row>
    <row r="139" spans="2:15" s="112" customFormat="1" ht="12.75">
      <c r="B139" s="113" t="s">
        <v>151</v>
      </c>
      <c r="F139" s="112">
        <f>+F129</f>
        <v>3</v>
      </c>
      <c r="G139" s="112">
        <f aca="true" t="shared" si="11" ref="G139:O139">+G129</f>
        <v>0</v>
      </c>
      <c r="H139" s="112">
        <f t="shared" si="11"/>
        <v>3</v>
      </c>
      <c r="I139" s="112">
        <f t="shared" si="11"/>
        <v>40</v>
      </c>
      <c r="J139" s="112">
        <f t="shared" si="11"/>
        <v>0</v>
      </c>
      <c r="K139" s="112">
        <f t="shared" si="11"/>
        <v>0</v>
      </c>
      <c r="L139" s="112">
        <f t="shared" si="11"/>
        <v>0</v>
      </c>
      <c r="M139" s="112">
        <f t="shared" si="11"/>
        <v>10</v>
      </c>
      <c r="N139" s="112">
        <f t="shared" si="11"/>
        <v>0</v>
      </c>
      <c r="O139" s="112">
        <f t="shared" si="11"/>
        <v>30</v>
      </c>
    </row>
    <row r="140" spans="1:16" ht="12.75">
      <c r="A140" s="25"/>
      <c r="B140" s="25"/>
      <c r="C140" s="25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16"/>
    </row>
    <row r="141" spans="1:16" ht="12.75">
      <c r="A141" s="25"/>
      <c r="B141" s="25"/>
      <c r="C141" s="25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25"/>
    </row>
    <row r="142" spans="1:16" s="25" customFormat="1" ht="12.75">
      <c r="A142"/>
      <c r="B142" s="29"/>
      <c r="C142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/>
    </row>
    <row r="143" spans="1:16" s="25" customFormat="1" ht="12.75">
      <c r="A143"/>
      <c r="B143" s="29"/>
      <c r="C143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/>
    </row>
    <row r="144" spans="1:16" s="25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2:10" ht="12.75">
      <c r="B145" s="36" t="s">
        <v>149</v>
      </c>
      <c r="C145" s="11"/>
      <c r="D145" s="61" t="s">
        <v>118</v>
      </c>
      <c r="E145" s="11"/>
      <c r="F145" s="11"/>
      <c r="G145" s="11"/>
      <c r="H145" s="11"/>
      <c r="I145" s="61" t="s">
        <v>119</v>
      </c>
      <c r="J145" s="11"/>
    </row>
    <row r="146" spans="2:10" ht="12.75">
      <c r="B146" s="11"/>
      <c r="C146" s="50" t="s">
        <v>61</v>
      </c>
      <c r="D146" s="50" t="s">
        <v>33</v>
      </c>
      <c r="E146" s="27" t="s">
        <v>120</v>
      </c>
      <c r="F146" s="50" t="s">
        <v>33</v>
      </c>
      <c r="G146" s="50"/>
      <c r="H146" s="50"/>
      <c r="I146" s="27" t="s">
        <v>120</v>
      </c>
      <c r="J146" s="50" t="s">
        <v>33</v>
      </c>
    </row>
    <row r="147" spans="2:10" ht="12.75">
      <c r="B147" s="36" t="s">
        <v>64</v>
      </c>
      <c r="C147" s="11">
        <f>+E147+I147</f>
        <v>898</v>
      </c>
      <c r="D147" s="39">
        <f>+C147/C$150</f>
        <v>0.449</v>
      </c>
      <c r="E147" s="11">
        <f>SUM(J12:J25)+SUM(M12:M25)+SUM(J48:J65)+SUM(M48:M65)+SUM(J97:J114)+SUM(M97:M114)</f>
        <v>678</v>
      </c>
      <c r="F147" s="39">
        <f>+E147/E$150</f>
        <v>0.4374193548387097</v>
      </c>
      <c r="G147" s="39"/>
      <c r="H147" s="39"/>
      <c r="I147" s="40">
        <f>SUM(J67:J73)+SUM(M67:M73)+SUM(J116:J121)+SUM(M116:M121)</f>
        <v>220</v>
      </c>
      <c r="J147" s="39">
        <f>+I147/I$150</f>
        <v>0.4888888888888889</v>
      </c>
    </row>
    <row r="148" spans="2:10" ht="12.75">
      <c r="B148" s="36" t="s">
        <v>65</v>
      </c>
      <c r="C148" s="11">
        <f>+E148+I148</f>
        <v>954</v>
      </c>
      <c r="D148" s="39">
        <f>+C148/C$150</f>
        <v>0.477</v>
      </c>
      <c r="E148" s="11">
        <f>SUM(K12:K26)+SUM(N12:N26)+SUM(K48:K65)+SUM(N48:N65)+SUM(K97:K114)+SUM(N97:N114)</f>
        <v>724</v>
      </c>
      <c r="F148" s="39">
        <f>+E148/E$150</f>
        <v>0.4670967741935484</v>
      </c>
      <c r="G148" s="39"/>
      <c r="H148" s="39"/>
      <c r="I148" s="40">
        <f>SUM(K67:K73)+SUM(N67:N73)+SUM(K116:K121)+SUM(N116:N121)</f>
        <v>230</v>
      </c>
      <c r="J148" s="39">
        <f>+I148/I$150</f>
        <v>0.5111111111111111</v>
      </c>
    </row>
    <row r="149" spans="2:10" ht="12.75">
      <c r="B149" s="36" t="s">
        <v>66</v>
      </c>
      <c r="C149" s="11">
        <f>+E149+I149</f>
        <v>148</v>
      </c>
      <c r="D149" s="39">
        <f>+C149/C$150</f>
        <v>0.074</v>
      </c>
      <c r="E149" s="11">
        <f>SUM(L12:L24)+SUM(O12:O24)+SUM(L48:L64)+SUM(O48:O64)+SUM(L97:L114)+SUM(O97:O114)</f>
        <v>148</v>
      </c>
      <c r="F149" s="39">
        <f>+E149/E$150</f>
        <v>0.09548387096774194</v>
      </c>
      <c r="G149" s="39"/>
      <c r="H149" s="39"/>
      <c r="I149" s="40">
        <f>SUM(L67:L73)+SUM(O67:O73)+SUM(L116:L121)+SUM(O116:O121)</f>
        <v>0</v>
      </c>
      <c r="J149" s="39">
        <f>+I149/I$150</f>
        <v>0</v>
      </c>
    </row>
    <row r="150" spans="2:10" ht="12.75">
      <c r="B150" s="36" t="s">
        <v>61</v>
      </c>
      <c r="C150" s="11">
        <f>+E150+I150</f>
        <v>2000</v>
      </c>
      <c r="D150" s="39">
        <f>+C150/C$150</f>
        <v>1</v>
      </c>
      <c r="E150" s="11">
        <f>SUM(E147:E149)</f>
        <v>1550</v>
      </c>
      <c r="F150" s="39">
        <f>+E150/E$150</f>
        <v>1</v>
      </c>
      <c r="G150" s="39"/>
      <c r="H150" s="39"/>
      <c r="I150" s="40">
        <f>+SUM(I147:I149)</f>
        <v>450</v>
      </c>
      <c r="J150" s="39">
        <f>+I150/I$150</f>
        <v>1</v>
      </c>
    </row>
    <row r="154" spans="3:4" ht="12.75">
      <c r="C154" s="52" t="s">
        <v>55</v>
      </c>
      <c r="D154" s="52" t="s">
        <v>33</v>
      </c>
    </row>
    <row r="155" spans="1:4" ht="12.75">
      <c r="A155" s="1"/>
      <c r="B155" s="9" t="s">
        <v>99</v>
      </c>
      <c r="C155" s="67">
        <f>+SUM(C156:C160)</f>
        <v>64</v>
      </c>
      <c r="D155" s="68">
        <f>(C155/180)*100</f>
        <v>35.55555555555556</v>
      </c>
    </row>
    <row r="156" spans="2:3" ht="12.75">
      <c r="B156" s="69" t="s">
        <v>90</v>
      </c>
      <c r="C156">
        <v>16</v>
      </c>
    </row>
    <row r="157" spans="2:3" ht="12.75">
      <c r="B157" s="69" t="s">
        <v>20</v>
      </c>
      <c r="C157">
        <v>10</v>
      </c>
    </row>
    <row r="158" spans="2:3" ht="12.75">
      <c r="B158" s="69" t="s">
        <v>102</v>
      </c>
      <c r="C158">
        <v>1</v>
      </c>
    </row>
    <row r="159" spans="2:3" ht="12.75">
      <c r="B159" s="69" t="s">
        <v>121</v>
      </c>
      <c r="C159">
        <v>35</v>
      </c>
    </row>
    <row r="160" spans="2:3" ht="12.75">
      <c r="B160" s="69" t="s">
        <v>21</v>
      </c>
      <c r="C160">
        <v>2</v>
      </c>
    </row>
    <row r="163" ht="28.5">
      <c r="B163" s="78" t="s">
        <v>129</v>
      </c>
    </row>
    <row r="164" spans="1:3" ht="45">
      <c r="A164" s="79"/>
      <c r="B164" s="80" t="s">
        <v>130</v>
      </c>
      <c r="C164" s="119">
        <v>83</v>
      </c>
    </row>
    <row r="165" spans="1:3" ht="15">
      <c r="A165" s="79"/>
      <c r="B165" s="82" t="s">
        <v>131</v>
      </c>
      <c r="C165" s="81">
        <v>46</v>
      </c>
    </row>
    <row r="166" spans="1:3" ht="30">
      <c r="A166" s="79"/>
      <c r="B166" s="82" t="s">
        <v>132</v>
      </c>
      <c r="C166" s="81">
        <v>3</v>
      </c>
    </row>
    <row r="167" spans="1:3" ht="75">
      <c r="A167" s="79"/>
      <c r="B167" s="82" t="s">
        <v>133</v>
      </c>
      <c r="C167" s="81">
        <v>0</v>
      </c>
    </row>
    <row r="168" spans="2:3" ht="45">
      <c r="B168" s="82" t="s">
        <v>134</v>
      </c>
      <c r="C168" s="77">
        <v>2</v>
      </c>
    </row>
  </sheetData>
  <sheetProtection/>
  <mergeCells count="53">
    <mergeCell ref="P94:P95"/>
    <mergeCell ref="B32:E32"/>
    <mergeCell ref="D46:D47"/>
    <mergeCell ref="E46:E47"/>
    <mergeCell ref="P45:P47"/>
    <mergeCell ref="F46:F47"/>
    <mergeCell ref="M46:O46"/>
    <mergeCell ref="F95:F96"/>
    <mergeCell ref="M95:O95"/>
    <mergeCell ref="I95:I96"/>
    <mergeCell ref="H10:H11"/>
    <mergeCell ref="I10:I11"/>
    <mergeCell ref="F45:H45"/>
    <mergeCell ref="C10:C11"/>
    <mergeCell ref="D10:D11"/>
    <mergeCell ref="E95:E96"/>
    <mergeCell ref="D95:D96"/>
    <mergeCell ref="C95:C96"/>
    <mergeCell ref="I94:O94"/>
    <mergeCell ref="J28:L28"/>
    <mergeCell ref="M28:O28"/>
    <mergeCell ref="F9:H9"/>
    <mergeCell ref="A45:A47"/>
    <mergeCell ref="B45:B47"/>
    <mergeCell ref="C45:E45"/>
    <mergeCell ref="I45:O45"/>
    <mergeCell ref="H46:H47"/>
    <mergeCell ref="I46:I47"/>
    <mergeCell ref="C46:C47"/>
    <mergeCell ref="J46:L46"/>
    <mergeCell ref="P9:P11"/>
    <mergeCell ref="F10:F11"/>
    <mergeCell ref="A9:A11"/>
    <mergeCell ref="B9:B11"/>
    <mergeCell ref="C9:E9"/>
    <mergeCell ref="I9:O9"/>
    <mergeCell ref="J10:L10"/>
    <mergeCell ref="M10:O10"/>
    <mergeCell ref="E10:E11"/>
    <mergeCell ref="G10:G11"/>
    <mergeCell ref="G46:G47"/>
    <mergeCell ref="G95:G96"/>
    <mergeCell ref="B128:E128"/>
    <mergeCell ref="A94:A96"/>
    <mergeCell ref="B94:B96"/>
    <mergeCell ref="C94:E94"/>
    <mergeCell ref="I75:K75"/>
    <mergeCell ref="J95:L95"/>
    <mergeCell ref="L75:N75"/>
    <mergeCell ref="J123:L123"/>
    <mergeCell ref="M123:O123"/>
    <mergeCell ref="F94:H94"/>
    <mergeCell ref="H95:H96"/>
  </mergeCells>
  <printOptions/>
  <pageMargins left="0.3937007874015748" right="0.3937007874015748" top="0.31496062992125984" bottom="0.31496062992125984" header="0.31496062992125984" footer="0.31496062992125984"/>
  <pageSetup horizontalDpi="300" verticalDpi="300" orientation="landscape" paperSize="9" scale="81" r:id="rId1"/>
  <rowBreaks count="3" manualBreakCount="3">
    <brk id="38" max="15" man="1"/>
    <brk id="87" max="1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J.Łojek</cp:lastModifiedBy>
  <cp:lastPrinted>2016-03-10T14:49:57Z</cp:lastPrinted>
  <dcterms:created xsi:type="dcterms:W3CDTF">2009-03-13T14:33:04Z</dcterms:created>
  <dcterms:modified xsi:type="dcterms:W3CDTF">2016-03-10T14:50:27Z</dcterms:modified>
  <cp:category/>
  <cp:version/>
  <cp:contentType/>
  <cp:contentStatus/>
</cp:coreProperties>
</file>