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195" windowHeight="8805" activeTab="0"/>
  </bookViews>
  <sheets>
    <sheet name="ZARZADZANIE LM" sheetId="1" r:id="rId1"/>
    <sheet name="ZARZADZANIE ZJiŚwP" sheetId="2" r:id="rId2"/>
  </sheets>
  <definedNames>
    <definedName name="_xlnm.Print_Area" localSheetId="0">'ZARZADZANIE LM'!$A$1:$Q$184</definedName>
    <definedName name="_xlnm.Print_Area" localSheetId="1">'ZARZADZANIE ZJiŚwP'!$A$1:$Q$178</definedName>
  </definedNames>
  <calcPr fullCalcOnLoad="1"/>
</workbook>
</file>

<file path=xl/sharedStrings.xml><?xml version="1.0" encoding="utf-8"?>
<sst xmlns="http://schemas.openxmlformats.org/spreadsheetml/2006/main" count="708" uniqueCount="192">
  <si>
    <t>Łączna liczba godzin w programie studenta</t>
  </si>
  <si>
    <t xml:space="preserve">Rok I  </t>
  </si>
  <si>
    <t>Ogółem</t>
  </si>
  <si>
    <t>Przedmiot</t>
  </si>
  <si>
    <t>Punkty ECTS</t>
  </si>
  <si>
    <t>Godziny dydaktyczne</t>
  </si>
  <si>
    <t>Egzam.</t>
  </si>
  <si>
    <t>W</t>
  </si>
  <si>
    <t>Ć</t>
  </si>
  <si>
    <t>L</t>
  </si>
  <si>
    <t>Mikroekonomia</t>
  </si>
  <si>
    <t>Matematyka</t>
  </si>
  <si>
    <t>Technologia informacyjna</t>
  </si>
  <si>
    <t>RAZEM</t>
  </si>
  <si>
    <t xml:space="preserve">Rok II </t>
  </si>
  <si>
    <t>Makroekonomia</t>
  </si>
  <si>
    <t>Statystyka opisowa</t>
  </si>
  <si>
    <t>Praktyka zawodowa</t>
  </si>
  <si>
    <t>Rok III</t>
  </si>
  <si>
    <t>Lp.</t>
  </si>
  <si>
    <t>Analiza danych</t>
  </si>
  <si>
    <t>Rachunkowość finansowa</t>
  </si>
  <si>
    <t>Badania marketingowe</t>
  </si>
  <si>
    <t>udział w %</t>
  </si>
  <si>
    <t>udział %</t>
  </si>
  <si>
    <t>wykłady</t>
  </si>
  <si>
    <t>ćwiczenia</t>
  </si>
  <si>
    <t>laboratoria</t>
  </si>
  <si>
    <t>%</t>
  </si>
  <si>
    <t>Kierunek: ZARZĄDZANIE</t>
  </si>
  <si>
    <t>Zarządzanie jakością</t>
  </si>
  <si>
    <t>Podstawy zarządzania</t>
  </si>
  <si>
    <t>Podstawy jakości życia i zrównoważonego rozwoju</t>
  </si>
  <si>
    <t>Nauka o organizacji</t>
  </si>
  <si>
    <t>Zachowania organizacyjne</t>
  </si>
  <si>
    <t>Zarządzanie środowiskiem</t>
  </si>
  <si>
    <t>Finanse</t>
  </si>
  <si>
    <t>Procesy informacyjne w zarządzaniu</t>
  </si>
  <si>
    <t>Zarządzanie ryzykiem</t>
  </si>
  <si>
    <t>Zarządzanie innowacjami</t>
  </si>
  <si>
    <t>Strategie rozwoju organizacji</t>
  </si>
  <si>
    <t>Zarządzanie zasobami ludzkimi</t>
  </si>
  <si>
    <t>Zarządzanie międzynarodowe</t>
  </si>
  <si>
    <t>Zarządzanie wiedzą</t>
  </si>
  <si>
    <t>Wykład do wyboru*</t>
  </si>
  <si>
    <t>Podstawy marketingu</t>
  </si>
  <si>
    <t>Finanse przedsiębiorstwa</t>
  </si>
  <si>
    <t>Zarządzanie projektami</t>
  </si>
  <si>
    <t>Zarządzanie małym przedsiębiorstwem</t>
  </si>
  <si>
    <t>Współdziałanie  gospodarcze przedsiębiorstw</t>
  </si>
  <si>
    <t>ECTS</t>
  </si>
  <si>
    <t xml:space="preserve">Ekonometria </t>
  </si>
  <si>
    <t>Zarządzanie przestrzenią</t>
  </si>
  <si>
    <t>Razem godziny w semestrze</t>
  </si>
  <si>
    <t>Analiza ekonomiczna</t>
  </si>
  <si>
    <t>Organizacja pracy</t>
  </si>
  <si>
    <t>Razem</t>
  </si>
  <si>
    <t>Podstawy logistyki</t>
  </si>
  <si>
    <t>Przedmioty specjalnościowe</t>
  </si>
  <si>
    <t>w</t>
  </si>
  <si>
    <t>ćw.</t>
  </si>
  <si>
    <t>lab.</t>
  </si>
  <si>
    <t>Studia stacjonarne I stopnia</t>
  </si>
  <si>
    <t>Zarządzanie łańcuchem dostaw</t>
  </si>
  <si>
    <t>Analiza strategiczna sektorów</t>
  </si>
  <si>
    <t>Ekonomika i polityka transportu</t>
  </si>
  <si>
    <t>Restrukturyzacja przedsiębiorstw</t>
  </si>
  <si>
    <t>Logistyka zaopatrzenia</t>
  </si>
  <si>
    <t>Logistyka dystrybucji</t>
  </si>
  <si>
    <t>Koszty i efektywność systemów logistycznych</t>
  </si>
  <si>
    <t>Zarządzanie projektami logistycznymi</t>
  </si>
  <si>
    <t>Informatyka w logistyce przedsiębiorstw</t>
  </si>
  <si>
    <t>Firma symulacyjna</t>
  </si>
  <si>
    <t>Logistyka miejska</t>
  </si>
  <si>
    <t>Strategie logistyczne</t>
  </si>
  <si>
    <t>Finanse i rachunkowość środowiska</t>
  </si>
  <si>
    <t>Audity jakości i środowiska</t>
  </si>
  <si>
    <t>JO</t>
  </si>
  <si>
    <t>Zarządzanie produkcją</t>
  </si>
  <si>
    <t>Specjalność: –</t>
  </si>
  <si>
    <t>Informatyka w zarządzaniu</t>
  </si>
  <si>
    <t xml:space="preserve"> </t>
  </si>
  <si>
    <t>Do wyboru (co najmniej 30%)</t>
  </si>
  <si>
    <t>Metody doskonalenia systemów zarządzania</t>
  </si>
  <si>
    <t>Wykład do wyboru</t>
  </si>
  <si>
    <t>RAZEM ECTS (145+35)</t>
  </si>
  <si>
    <t>Zal. przedm. w semestrze</t>
  </si>
  <si>
    <t>Zal. z oceną</t>
  </si>
  <si>
    <t>Zal. bez oceny</t>
  </si>
  <si>
    <t>S1</t>
  </si>
  <si>
    <t>S2</t>
  </si>
  <si>
    <t>Ogółem w roku</t>
  </si>
  <si>
    <t>S3</t>
  </si>
  <si>
    <t>S4</t>
  </si>
  <si>
    <t>S5</t>
  </si>
  <si>
    <t>S6</t>
  </si>
  <si>
    <t>ECTS - przedmioty na kierunku</t>
  </si>
  <si>
    <t>ECTS - przedmioty na specjalności</t>
  </si>
  <si>
    <t>ECTS - przedmioty na kierunku (145)</t>
  </si>
  <si>
    <t>ECTS - przedmioty na specjalności (35)</t>
  </si>
  <si>
    <t>przedmioty na kierunku</t>
  </si>
  <si>
    <t>przedmioty na specjalności</t>
  </si>
  <si>
    <t>godz.</t>
  </si>
  <si>
    <t>Specjalność</t>
  </si>
  <si>
    <t>Specjalność: Logistyka menedżerska</t>
  </si>
  <si>
    <t>Specjalność: Logistyka menedżerksa</t>
  </si>
  <si>
    <t>Logistyka menedżerska</t>
  </si>
  <si>
    <t>Nauki podstawowe</t>
  </si>
  <si>
    <t>Liczba punktów ECTS, którą student musi uzyskać na zajęciach:</t>
  </si>
  <si>
    <t>a. Wymagających bezpośredniego udziału nauczycieli akademickich i studentów</t>
  </si>
  <si>
    <t>b. Z zakresu nauk podstawowych</t>
  </si>
  <si>
    <t>d. Minimalna liczba punktów ECTS, którą student musi uzyskać, realizując moduły kształcenia oferowane na zajęciach ogólnouczelnianych lub na innym kierunku studiów</t>
  </si>
  <si>
    <t>Wykład do wyboru na specjalności</t>
  </si>
  <si>
    <t>Ekologistyka</t>
  </si>
  <si>
    <t>Wydział Ekonomii, Zarządzania i Turystyki</t>
  </si>
  <si>
    <t>Plan studiów na rok akad. 2015/2016</t>
  </si>
  <si>
    <t>Społeczna odpowiedzialność przedsiębiorstwa</t>
  </si>
  <si>
    <t>Praktyczne</t>
  </si>
  <si>
    <t>KM</t>
  </si>
  <si>
    <t>KEiI</t>
  </si>
  <si>
    <t>KNoP</t>
  </si>
  <si>
    <t>SJO</t>
  </si>
  <si>
    <t>SWFiS</t>
  </si>
  <si>
    <t>KZJiŚ</t>
  </si>
  <si>
    <t>KEiPE</t>
  </si>
  <si>
    <t>Biblioteka</t>
  </si>
  <si>
    <t>KFiR</t>
  </si>
  <si>
    <t>x</t>
  </si>
  <si>
    <t>KZSiL</t>
  </si>
  <si>
    <t>KMiZGT</t>
  </si>
  <si>
    <t>KGP</t>
  </si>
  <si>
    <t>KGR</t>
  </si>
  <si>
    <t>KPG - Wrocław</t>
  </si>
  <si>
    <t>Jednostka prowadząca</t>
  </si>
  <si>
    <t>KGR - ZEAR</t>
  </si>
  <si>
    <t>Wychowanie fizyczne I</t>
  </si>
  <si>
    <t>Wychowanie fizyczne II</t>
  </si>
  <si>
    <t>Seminarium dyplomowe - licencjackie I</t>
  </si>
  <si>
    <t>Seminarium dyplomowe - licencjackie II</t>
  </si>
  <si>
    <t>Seminarium dyplomowe - licencjackie III</t>
  </si>
  <si>
    <t>Język obcy I / 1</t>
  </si>
  <si>
    <t>Język obcy I / 2</t>
  </si>
  <si>
    <t>Język obcy II / 1</t>
  </si>
  <si>
    <t>Język obcy II / 2</t>
  </si>
  <si>
    <t>Język obcy I / 3</t>
  </si>
  <si>
    <t>Język obcy I / 4</t>
  </si>
  <si>
    <t>Język obcy II / 3</t>
  </si>
  <si>
    <t>Język obcy II / 4</t>
  </si>
  <si>
    <t>Seminarium dyplomowe - licencjackie</t>
  </si>
  <si>
    <t xml:space="preserve">* student wybiera jeden wykład </t>
  </si>
  <si>
    <t>Plan studiów na rok akad. 2016/2017</t>
  </si>
  <si>
    <t>* w tym Ochrona własności intelektualnej</t>
  </si>
  <si>
    <t>Prawo*</t>
  </si>
  <si>
    <t xml:space="preserve">Przysposobienie biblioteczne** </t>
  </si>
  <si>
    <t>*** student wybiera jeden wykład w ramach specjalności</t>
  </si>
  <si>
    <t>Wykład do wyboru***</t>
  </si>
  <si>
    <t>Elektoniczne źródła informacji naukowej **</t>
  </si>
  <si>
    <t>** zajęcia prowadzone w formie e-learningu</t>
  </si>
  <si>
    <t>Praktyka zawodowa (3 tygodnie - S4)</t>
  </si>
  <si>
    <t>KNoP/KZSiL</t>
  </si>
  <si>
    <t>Metodyka badań naukowych</t>
  </si>
  <si>
    <t>Plan studiów na rok akad. 2017/2018</t>
  </si>
  <si>
    <t>Prawo cywilne</t>
  </si>
  <si>
    <t>* student wybiera jeden przedmiot w semestrze</t>
  </si>
  <si>
    <t>**  student wybiera jeden wykład w ramach specjalności</t>
  </si>
  <si>
    <t>Wykład do wyboru**</t>
  </si>
  <si>
    <t>5, 6</t>
  </si>
  <si>
    <t>c. Praktycznych (w tym laboratoryjnych, warsztatowych i projektowych)</t>
  </si>
  <si>
    <t>e. Z obszaru nauk humanistycznych</t>
  </si>
  <si>
    <t>f. Z języka obcego</t>
  </si>
  <si>
    <t>g. Z wychowania fizycznego</t>
  </si>
  <si>
    <t>Wykłady do wyboru</t>
  </si>
  <si>
    <t>* Student wybiera jeden wykład w semestrze</t>
  </si>
  <si>
    <t>Przedmioty powiązane z badaniami naukowymi w dziedzinie (nb)</t>
  </si>
  <si>
    <t>nb</t>
  </si>
  <si>
    <t>KFiR/KZJiŚ</t>
  </si>
  <si>
    <t>Specjalność: Zarządzanie jakością i środowiskiem w przedsiębiorstwie</t>
  </si>
  <si>
    <t xml:space="preserve">Systemy zarządzania jakością </t>
  </si>
  <si>
    <t>Prośrodowiskowe zarządzanie przedsiębiorstwem</t>
  </si>
  <si>
    <t>Kształtowanie relacji z otoczeniem</t>
  </si>
  <si>
    <t>Czystsza produkcja</t>
  </si>
  <si>
    <t>Zarządzanie jakością i środowiskiem I (wizyty studyjne)</t>
  </si>
  <si>
    <t>Prawne aspekty ochrony środowiska w przedsiębiorstwie</t>
  </si>
  <si>
    <t>Zarządzanie jakością i środowiskiem II (wizyty studyjne)</t>
  </si>
  <si>
    <t>KZJiS</t>
  </si>
  <si>
    <t>Zarządzanie jakością i środowiskiem w przedsiębiorstwie</t>
  </si>
  <si>
    <t>Podstawy Six Sigma</t>
  </si>
  <si>
    <t>Logistyka w zarządzaniu jakością i środowiskiem</t>
  </si>
  <si>
    <t>Strategie zrównoważonego rozwoju przedsiębiorstwa</t>
  </si>
  <si>
    <t>Filozofia z elementami logiki</t>
  </si>
  <si>
    <t>Humanistyczna perspektywa pieniądza</t>
  </si>
  <si>
    <t>Załącznik 5 do Uchwały Rady Wydziału nr 33/2015 z dnia 29.05.2015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</si>
</sst>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sz val="10"/>
      <color indexed="60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40"/>
      <name val="Arial CE"/>
      <family val="0"/>
    </font>
    <font>
      <sz val="10"/>
      <color indexed="8"/>
      <name val="Arial CE"/>
      <family val="0"/>
    </font>
    <font>
      <b/>
      <i/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C00000"/>
      <name val="Arial CE"/>
      <family val="0"/>
    </font>
    <font>
      <sz val="10"/>
      <color rgb="FF00B0F0"/>
      <name val="Arial CE"/>
      <family val="0"/>
    </font>
    <font>
      <sz val="10"/>
      <color rgb="FFFF0000"/>
      <name val="Arial CE"/>
      <family val="0"/>
    </font>
    <font>
      <sz val="10"/>
      <color theme="1"/>
      <name val="Arial CE"/>
      <family val="0"/>
    </font>
    <font>
      <b/>
      <i/>
      <sz val="10"/>
      <color theme="1"/>
      <name val="Arial CE"/>
      <family val="0"/>
    </font>
    <font>
      <sz val="10"/>
      <color rgb="FF00B05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0" fillId="0" borderId="0" xfId="52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/>
    </xf>
    <xf numFmtId="0" fontId="49" fillId="0" borderId="10" xfId="0" applyFont="1" applyFill="1" applyBorder="1" applyAlignment="1">
      <alignment wrapText="1"/>
    </xf>
    <xf numFmtId="0" fontId="49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11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1" fontId="51" fillId="0" borderId="10" xfId="0" applyNumberFormat="1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51" fillId="0" borderId="11" xfId="0" applyFont="1" applyFill="1" applyBorder="1" applyAlignment="1">
      <alignment horizontal="center"/>
    </xf>
    <xf numFmtId="0" fontId="51" fillId="0" borderId="13" xfId="0" applyFont="1" applyFill="1" applyBorder="1" applyAlignment="1">
      <alignment/>
    </xf>
    <xf numFmtId="0" fontId="52" fillId="0" borderId="1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0" fontId="53" fillId="0" borderId="10" xfId="0" applyFont="1" applyFill="1" applyBorder="1" applyAlignment="1">
      <alignment/>
    </xf>
    <xf numFmtId="0" fontId="53" fillId="0" borderId="10" xfId="0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51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1" fillId="0" borderId="10" xfId="0" applyFont="1" applyFill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wrapText="1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50" fillId="0" borderId="12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0" fontId="50" fillId="0" borderId="11" xfId="0" applyFont="1" applyFill="1" applyBorder="1" applyAlignment="1">
      <alignment/>
    </xf>
    <xf numFmtId="0" fontId="50" fillId="0" borderId="15" xfId="0" applyFont="1" applyFill="1" applyBorder="1" applyAlignment="1">
      <alignment horizontal="center"/>
    </xf>
    <xf numFmtId="0" fontId="50" fillId="0" borderId="16" xfId="0" applyFont="1" applyBorder="1" applyAlignment="1">
      <alignment horizontal="left"/>
    </xf>
    <xf numFmtId="0" fontId="50" fillId="0" borderId="10" xfId="0" applyFont="1" applyBorder="1" applyAlignment="1">
      <alignment/>
    </xf>
    <xf numFmtId="1" fontId="53" fillId="0" borderId="10" xfId="0" applyNumberFormat="1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" fontId="51" fillId="0" borderId="10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9" xfId="0" applyFont="1" applyFill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3"/>
  <sheetViews>
    <sheetView tabSelected="1" view="pageBreakPreview" zoomScaleSheetLayoutView="100" zoomScalePageLayoutView="0" workbookViewId="0" topLeftCell="A172">
      <selection activeCell="G190" sqref="G190"/>
    </sheetView>
  </sheetViews>
  <sheetFormatPr defaultColWidth="9.00390625" defaultRowHeight="12.75"/>
  <cols>
    <col min="1" max="1" width="3.375" style="0" customWidth="1"/>
    <col min="2" max="2" width="36.125" style="0" customWidth="1"/>
    <col min="3" max="6" width="7.25390625" style="0" customWidth="1"/>
    <col min="7" max="8" width="3.75390625" style="0" customWidth="1"/>
    <col min="9" max="10" width="7.75390625" style="0" customWidth="1"/>
    <col min="11" max="15" width="5.75390625" style="0" customWidth="1"/>
    <col min="16" max="16" width="18.375" style="0" customWidth="1"/>
    <col min="17" max="17" width="10.25390625" style="0" bestFit="1" customWidth="1"/>
  </cols>
  <sheetData>
    <row r="1" s="47" customFormat="1" ht="15.75">
      <c r="A1" s="47" t="s">
        <v>191</v>
      </c>
    </row>
    <row r="3" spans="2:13" ht="12.75">
      <c r="B3" s="11" t="s">
        <v>115</v>
      </c>
      <c r="D3" s="11"/>
      <c r="E3" s="16" t="s">
        <v>23</v>
      </c>
      <c r="F3" s="16" t="s">
        <v>0</v>
      </c>
      <c r="G3" s="16"/>
      <c r="H3" s="16"/>
      <c r="I3" s="16"/>
      <c r="J3" s="11"/>
      <c r="K3" s="11"/>
      <c r="L3" s="11"/>
      <c r="M3" s="11"/>
    </row>
    <row r="4" spans="2:13" ht="12.75">
      <c r="B4" t="s">
        <v>114</v>
      </c>
      <c r="D4" s="11"/>
      <c r="E4" s="36">
        <f>I4/I7</f>
        <v>0.4050179211469534</v>
      </c>
      <c r="F4" s="16" t="s">
        <v>25</v>
      </c>
      <c r="G4" s="16"/>
      <c r="H4" s="16"/>
      <c r="I4" s="16">
        <f>J30+M30</f>
        <v>226</v>
      </c>
      <c r="J4" s="11"/>
      <c r="K4" s="11"/>
      <c r="L4" s="11"/>
      <c r="M4" s="11"/>
    </row>
    <row r="5" spans="2:13" ht="12.75">
      <c r="B5" t="s">
        <v>62</v>
      </c>
      <c r="D5" s="11"/>
      <c r="E5" s="36">
        <f>I5/I7</f>
        <v>0.5412186379928315</v>
      </c>
      <c r="F5" s="16" t="s">
        <v>26</v>
      </c>
      <c r="G5" s="16"/>
      <c r="H5" s="16"/>
      <c r="I5" s="16">
        <f>K30+N30</f>
        <v>302</v>
      </c>
      <c r="J5" s="11"/>
      <c r="K5" s="11"/>
      <c r="L5" s="11"/>
      <c r="M5" s="11"/>
    </row>
    <row r="6" spans="2:13" ht="12.75">
      <c r="B6" t="s">
        <v>1</v>
      </c>
      <c r="D6" s="11"/>
      <c r="E6" s="36">
        <f>I6/I7</f>
        <v>0.053763440860215055</v>
      </c>
      <c r="F6" s="16" t="s">
        <v>27</v>
      </c>
      <c r="G6" s="16"/>
      <c r="H6" s="16"/>
      <c r="I6" s="16">
        <f>L30+O30</f>
        <v>30</v>
      </c>
      <c r="J6" s="11"/>
      <c r="K6" s="11"/>
      <c r="L6" s="11"/>
      <c r="M6" s="11"/>
    </row>
    <row r="7" spans="2:13" ht="12.75">
      <c r="B7" t="s">
        <v>29</v>
      </c>
      <c r="D7" s="11"/>
      <c r="E7" s="36">
        <f>SUM(E4:E6)</f>
        <v>1</v>
      </c>
      <c r="F7" s="16" t="s">
        <v>2</v>
      </c>
      <c r="G7" s="16"/>
      <c r="H7" s="16"/>
      <c r="I7" s="16">
        <f>SUM(I4:I6)</f>
        <v>558</v>
      </c>
      <c r="J7" s="11"/>
      <c r="K7" s="11"/>
      <c r="L7" s="11"/>
      <c r="M7" s="11"/>
    </row>
    <row r="8" spans="2:13" ht="12.75">
      <c r="B8" t="s">
        <v>79</v>
      </c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6" ht="12.75" customHeight="1">
      <c r="A9" s="157" t="s">
        <v>19</v>
      </c>
      <c r="B9" s="157" t="s">
        <v>3</v>
      </c>
      <c r="C9" s="159" t="s">
        <v>86</v>
      </c>
      <c r="D9" s="159"/>
      <c r="E9" s="159"/>
      <c r="F9" s="154" t="s">
        <v>4</v>
      </c>
      <c r="G9" s="155"/>
      <c r="H9" s="156"/>
      <c r="I9" s="159" t="s">
        <v>5</v>
      </c>
      <c r="J9" s="157"/>
      <c r="K9" s="157"/>
      <c r="L9" s="157"/>
      <c r="M9" s="157"/>
      <c r="N9" s="157"/>
      <c r="O9" s="157"/>
      <c r="P9" s="148" t="s">
        <v>133</v>
      </c>
    </row>
    <row r="10" spans="1:16" s="1" customFormat="1" ht="12.75">
      <c r="A10" s="157"/>
      <c r="B10" s="158"/>
      <c r="C10" s="144" t="s">
        <v>6</v>
      </c>
      <c r="D10" s="146" t="s">
        <v>87</v>
      </c>
      <c r="E10" s="146" t="s">
        <v>88</v>
      </c>
      <c r="F10" s="144" t="s">
        <v>56</v>
      </c>
      <c r="G10" s="144" t="s">
        <v>89</v>
      </c>
      <c r="H10" s="144" t="s">
        <v>90</v>
      </c>
      <c r="I10" s="146" t="s">
        <v>91</v>
      </c>
      <c r="J10" s="151" t="s">
        <v>89</v>
      </c>
      <c r="K10" s="152"/>
      <c r="L10" s="153"/>
      <c r="M10" s="151" t="s">
        <v>90</v>
      </c>
      <c r="N10" s="152"/>
      <c r="O10" s="153"/>
      <c r="P10" s="149"/>
    </row>
    <row r="11" spans="1:16" s="1" customFormat="1" ht="12.75">
      <c r="A11" s="157"/>
      <c r="B11" s="158"/>
      <c r="C11" s="145"/>
      <c r="D11" s="147"/>
      <c r="E11" s="147"/>
      <c r="F11" s="145"/>
      <c r="G11" s="145"/>
      <c r="H11" s="145"/>
      <c r="I11" s="147"/>
      <c r="J11" s="44" t="s">
        <v>7</v>
      </c>
      <c r="K11" s="45" t="s">
        <v>8</v>
      </c>
      <c r="L11" s="45" t="s">
        <v>9</v>
      </c>
      <c r="M11" s="45" t="s">
        <v>7</v>
      </c>
      <c r="N11" s="45" t="s">
        <v>8</v>
      </c>
      <c r="O11" s="45" t="s">
        <v>9</v>
      </c>
      <c r="P11" s="150"/>
    </row>
    <row r="12" spans="1:17" s="21" customFormat="1" ht="12.75">
      <c r="A12" s="77">
        <v>1</v>
      </c>
      <c r="B12" s="77" t="s">
        <v>10</v>
      </c>
      <c r="C12" s="82">
        <v>1</v>
      </c>
      <c r="D12" s="82">
        <v>1</v>
      </c>
      <c r="E12" s="82"/>
      <c r="F12" s="81">
        <f>+G12+H12</f>
        <v>7</v>
      </c>
      <c r="G12" s="82">
        <v>7</v>
      </c>
      <c r="H12" s="82"/>
      <c r="I12" s="82">
        <v>45</v>
      </c>
      <c r="J12" s="81">
        <v>15</v>
      </c>
      <c r="K12" s="81">
        <v>30</v>
      </c>
      <c r="L12" s="81">
        <v>0</v>
      </c>
      <c r="M12" s="81">
        <v>0</v>
      </c>
      <c r="N12" s="81">
        <v>0</v>
      </c>
      <c r="O12" s="81">
        <v>0</v>
      </c>
      <c r="P12" s="79" t="s">
        <v>118</v>
      </c>
      <c r="Q12" s="20" t="s">
        <v>174</v>
      </c>
    </row>
    <row r="13" spans="1:17" s="21" customFormat="1" ht="12.75">
      <c r="A13" s="77">
        <v>2</v>
      </c>
      <c r="B13" s="77" t="s">
        <v>11</v>
      </c>
      <c r="C13" s="81">
        <v>1</v>
      </c>
      <c r="D13" s="82">
        <v>1</v>
      </c>
      <c r="E13" s="81"/>
      <c r="F13" s="81">
        <f aca="true" t="shared" si="0" ref="F13:F29">+G13+H13</f>
        <v>7</v>
      </c>
      <c r="G13" s="81">
        <v>7</v>
      </c>
      <c r="H13" s="81"/>
      <c r="I13" s="81">
        <v>45</v>
      </c>
      <c r="J13" s="81">
        <v>15</v>
      </c>
      <c r="K13" s="81">
        <v>30</v>
      </c>
      <c r="L13" s="81">
        <v>0</v>
      </c>
      <c r="M13" s="81">
        <v>0</v>
      </c>
      <c r="N13" s="81">
        <v>0</v>
      </c>
      <c r="O13" s="81">
        <v>0</v>
      </c>
      <c r="P13" s="79" t="s">
        <v>119</v>
      </c>
      <c r="Q13" s="20"/>
    </row>
    <row r="14" spans="1:17" s="21" customFormat="1" ht="12.75">
      <c r="A14" s="77">
        <v>3</v>
      </c>
      <c r="B14" s="77" t="s">
        <v>152</v>
      </c>
      <c r="C14" s="81"/>
      <c r="D14" s="82">
        <v>2</v>
      </c>
      <c r="E14" s="81"/>
      <c r="F14" s="81">
        <f t="shared" si="0"/>
        <v>6</v>
      </c>
      <c r="G14" s="81"/>
      <c r="H14" s="81">
        <v>6</v>
      </c>
      <c r="I14" s="81">
        <v>34</v>
      </c>
      <c r="J14" s="81">
        <v>0</v>
      </c>
      <c r="K14" s="81">
        <v>0</v>
      </c>
      <c r="L14" s="81">
        <v>0</v>
      </c>
      <c r="M14" s="81">
        <v>34</v>
      </c>
      <c r="N14" s="81">
        <v>0</v>
      </c>
      <c r="O14" s="81">
        <v>0</v>
      </c>
      <c r="P14" s="79" t="s">
        <v>132</v>
      </c>
      <c r="Q14" s="20"/>
    </row>
    <row r="15" spans="1:17" s="21" customFormat="1" ht="12.75">
      <c r="A15" s="77">
        <v>4</v>
      </c>
      <c r="B15" s="77" t="s">
        <v>31</v>
      </c>
      <c r="C15" s="81">
        <v>1</v>
      </c>
      <c r="D15" s="82">
        <v>1</v>
      </c>
      <c r="E15" s="81"/>
      <c r="F15" s="81">
        <f t="shared" si="0"/>
        <v>8</v>
      </c>
      <c r="G15" s="81">
        <v>8</v>
      </c>
      <c r="H15" s="81"/>
      <c r="I15" s="81">
        <v>60</v>
      </c>
      <c r="J15" s="81">
        <v>30</v>
      </c>
      <c r="K15" s="81">
        <v>30</v>
      </c>
      <c r="L15" s="81">
        <v>0</v>
      </c>
      <c r="M15" s="81">
        <v>0</v>
      </c>
      <c r="N15" s="81">
        <v>0</v>
      </c>
      <c r="O15" s="81">
        <v>0</v>
      </c>
      <c r="P15" s="79" t="s">
        <v>120</v>
      </c>
      <c r="Q15" s="20" t="s">
        <v>174</v>
      </c>
    </row>
    <row r="16" spans="1:17" s="21" customFormat="1" ht="12.75">
      <c r="A16" s="80">
        <v>5</v>
      </c>
      <c r="B16" s="77" t="s">
        <v>190</v>
      </c>
      <c r="C16" s="81"/>
      <c r="D16" s="82">
        <v>1</v>
      </c>
      <c r="E16" s="81"/>
      <c r="F16" s="81">
        <f t="shared" si="0"/>
        <v>1</v>
      </c>
      <c r="G16" s="81">
        <v>1</v>
      </c>
      <c r="H16" s="81"/>
      <c r="I16" s="81">
        <v>15</v>
      </c>
      <c r="J16" s="81">
        <v>15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103" t="s">
        <v>123</v>
      </c>
      <c r="Q16" s="20"/>
    </row>
    <row r="17" spans="1:17" s="21" customFormat="1" ht="12.75">
      <c r="A17" s="77">
        <v>6</v>
      </c>
      <c r="B17" s="80" t="s">
        <v>189</v>
      </c>
      <c r="C17" s="81"/>
      <c r="D17" s="82">
        <v>2</v>
      </c>
      <c r="E17" s="81"/>
      <c r="F17" s="81">
        <f t="shared" si="0"/>
        <v>4</v>
      </c>
      <c r="G17" s="81"/>
      <c r="H17" s="81">
        <v>4</v>
      </c>
      <c r="I17" s="81">
        <v>30</v>
      </c>
      <c r="J17" s="81">
        <v>0</v>
      </c>
      <c r="K17" s="81">
        <v>0</v>
      </c>
      <c r="L17" s="81">
        <v>0</v>
      </c>
      <c r="M17" s="81">
        <v>30</v>
      </c>
      <c r="N17" s="81">
        <v>0</v>
      </c>
      <c r="O17" s="81">
        <v>0</v>
      </c>
      <c r="P17" s="79" t="s">
        <v>123</v>
      </c>
      <c r="Q17" s="20"/>
    </row>
    <row r="18" spans="1:17" s="20" customFormat="1" ht="12.75">
      <c r="A18" s="19">
        <v>7</v>
      </c>
      <c r="B18" s="19" t="s">
        <v>30</v>
      </c>
      <c r="C18" s="70">
        <v>2</v>
      </c>
      <c r="D18" s="70">
        <v>2</v>
      </c>
      <c r="E18" s="70"/>
      <c r="F18" s="70">
        <f>+G18+H18</f>
        <v>4</v>
      </c>
      <c r="G18" s="70"/>
      <c r="H18" s="70">
        <v>4</v>
      </c>
      <c r="I18" s="70">
        <v>30</v>
      </c>
      <c r="J18" s="70">
        <v>0</v>
      </c>
      <c r="K18" s="70">
        <v>0</v>
      </c>
      <c r="L18" s="70">
        <v>0</v>
      </c>
      <c r="M18" s="70">
        <v>15</v>
      </c>
      <c r="N18" s="70">
        <v>15</v>
      </c>
      <c r="O18" s="70">
        <v>0</v>
      </c>
      <c r="P18" s="2" t="s">
        <v>123</v>
      </c>
      <c r="Q18" s="20" t="s">
        <v>174</v>
      </c>
    </row>
    <row r="19" spans="1:16" s="20" customFormat="1" ht="12.75">
      <c r="A19" s="19">
        <v>8</v>
      </c>
      <c r="B19" s="19" t="s">
        <v>12</v>
      </c>
      <c r="C19" s="70"/>
      <c r="D19" s="70">
        <v>1</v>
      </c>
      <c r="E19" s="70"/>
      <c r="F19" s="70">
        <f t="shared" si="0"/>
        <v>2</v>
      </c>
      <c r="G19" s="70">
        <v>2</v>
      </c>
      <c r="H19" s="70"/>
      <c r="I19" s="70">
        <v>30</v>
      </c>
      <c r="J19" s="118">
        <v>0</v>
      </c>
      <c r="K19" s="118">
        <v>0</v>
      </c>
      <c r="L19" s="118">
        <v>30</v>
      </c>
      <c r="M19" s="118">
        <v>0</v>
      </c>
      <c r="N19" s="118">
        <v>0</v>
      </c>
      <c r="O19" s="118">
        <v>0</v>
      </c>
      <c r="P19" s="2" t="s">
        <v>119</v>
      </c>
    </row>
    <row r="20" spans="1:17" s="20" customFormat="1" ht="12.75">
      <c r="A20" s="19">
        <v>9</v>
      </c>
      <c r="B20" s="19" t="s">
        <v>160</v>
      </c>
      <c r="C20" s="95"/>
      <c r="D20" s="95">
        <v>2</v>
      </c>
      <c r="E20" s="95"/>
      <c r="F20" s="70">
        <f t="shared" si="0"/>
        <v>2</v>
      </c>
      <c r="G20" s="95"/>
      <c r="H20" s="95">
        <v>2</v>
      </c>
      <c r="I20" s="95">
        <v>12</v>
      </c>
      <c r="J20" s="118">
        <v>0</v>
      </c>
      <c r="K20" s="118">
        <v>0</v>
      </c>
      <c r="L20" s="118">
        <v>0</v>
      </c>
      <c r="M20" s="118">
        <v>12</v>
      </c>
      <c r="N20" s="118">
        <v>0</v>
      </c>
      <c r="O20" s="118">
        <v>0</v>
      </c>
      <c r="P20" s="2" t="s">
        <v>131</v>
      </c>
      <c r="Q20" s="20" t="s">
        <v>174</v>
      </c>
    </row>
    <row r="21" spans="1:16" s="20" customFormat="1" ht="12.75">
      <c r="A21" s="19">
        <v>10</v>
      </c>
      <c r="B21" s="109" t="s">
        <v>140</v>
      </c>
      <c r="C21" s="95"/>
      <c r="D21" s="95">
        <v>1</v>
      </c>
      <c r="E21" s="95"/>
      <c r="F21" s="70">
        <f t="shared" si="0"/>
        <v>2</v>
      </c>
      <c r="G21" s="95">
        <v>2</v>
      </c>
      <c r="H21" s="95"/>
      <c r="I21" s="95">
        <v>30</v>
      </c>
      <c r="J21" s="70">
        <v>0</v>
      </c>
      <c r="K21" s="70">
        <v>30</v>
      </c>
      <c r="L21" s="70">
        <v>0</v>
      </c>
      <c r="M21" s="70">
        <v>0</v>
      </c>
      <c r="N21" s="70">
        <v>0</v>
      </c>
      <c r="O21" s="70">
        <v>0</v>
      </c>
      <c r="P21" s="2" t="s">
        <v>121</v>
      </c>
    </row>
    <row r="22" spans="1:16" s="20" customFormat="1" ht="12.75">
      <c r="A22" s="19">
        <v>11</v>
      </c>
      <c r="B22" s="3" t="s">
        <v>141</v>
      </c>
      <c r="C22" s="95"/>
      <c r="D22" s="95">
        <v>2</v>
      </c>
      <c r="E22" s="95"/>
      <c r="F22" s="70">
        <f t="shared" si="0"/>
        <v>2</v>
      </c>
      <c r="G22" s="95"/>
      <c r="H22" s="95">
        <v>2</v>
      </c>
      <c r="I22" s="95">
        <v>30</v>
      </c>
      <c r="J22" s="70">
        <v>0</v>
      </c>
      <c r="K22" s="70">
        <v>0</v>
      </c>
      <c r="L22" s="70">
        <v>0</v>
      </c>
      <c r="M22" s="70">
        <v>0</v>
      </c>
      <c r="N22" s="70">
        <v>30</v>
      </c>
      <c r="O22" s="70">
        <v>0</v>
      </c>
      <c r="P22" s="2" t="s">
        <v>121</v>
      </c>
    </row>
    <row r="23" spans="1:16" s="20" customFormat="1" ht="12.75">
      <c r="A23" s="19">
        <v>12</v>
      </c>
      <c r="B23" s="3" t="s">
        <v>142</v>
      </c>
      <c r="C23" s="95"/>
      <c r="D23" s="95">
        <v>1</v>
      </c>
      <c r="E23" s="95"/>
      <c r="F23" s="70">
        <f t="shared" si="0"/>
        <v>2</v>
      </c>
      <c r="G23" s="95">
        <v>2</v>
      </c>
      <c r="H23" s="95"/>
      <c r="I23" s="95">
        <v>30</v>
      </c>
      <c r="J23" s="70">
        <v>0</v>
      </c>
      <c r="K23" s="70">
        <v>30</v>
      </c>
      <c r="L23" s="70">
        <v>0</v>
      </c>
      <c r="M23" s="70">
        <v>0</v>
      </c>
      <c r="N23" s="70">
        <v>0</v>
      </c>
      <c r="O23" s="70">
        <v>0</v>
      </c>
      <c r="P23" s="2" t="s">
        <v>121</v>
      </c>
    </row>
    <row r="24" spans="1:16" s="20" customFormat="1" ht="12.75">
      <c r="A24" s="19">
        <v>13</v>
      </c>
      <c r="B24" s="3" t="s">
        <v>143</v>
      </c>
      <c r="C24" s="95"/>
      <c r="D24" s="95">
        <v>2</v>
      </c>
      <c r="E24" s="95"/>
      <c r="F24" s="70">
        <f t="shared" si="0"/>
        <v>2</v>
      </c>
      <c r="G24" s="95"/>
      <c r="H24" s="95">
        <v>2</v>
      </c>
      <c r="I24" s="95">
        <v>30</v>
      </c>
      <c r="J24" s="70">
        <v>0</v>
      </c>
      <c r="K24" s="70">
        <v>0</v>
      </c>
      <c r="L24" s="70">
        <v>0</v>
      </c>
      <c r="M24" s="70">
        <v>0</v>
      </c>
      <c r="N24" s="70">
        <v>30</v>
      </c>
      <c r="O24" s="70">
        <v>0</v>
      </c>
      <c r="P24" s="2" t="s">
        <v>121</v>
      </c>
    </row>
    <row r="25" spans="1:16" s="20" customFormat="1" ht="12.75">
      <c r="A25" s="19">
        <v>14</v>
      </c>
      <c r="B25" s="3" t="s">
        <v>135</v>
      </c>
      <c r="C25" s="95"/>
      <c r="D25" s="95"/>
      <c r="E25" s="95">
        <v>1</v>
      </c>
      <c r="F25" s="70">
        <f t="shared" si="0"/>
        <v>1</v>
      </c>
      <c r="G25" s="95">
        <v>1</v>
      </c>
      <c r="H25" s="95"/>
      <c r="I25" s="95">
        <v>30</v>
      </c>
      <c r="J25" s="70">
        <v>0</v>
      </c>
      <c r="K25" s="70">
        <v>30</v>
      </c>
      <c r="L25" s="70">
        <v>0</v>
      </c>
      <c r="M25" s="70">
        <v>0</v>
      </c>
      <c r="N25" s="70">
        <v>0</v>
      </c>
      <c r="O25" s="70">
        <v>0</v>
      </c>
      <c r="P25" s="2" t="s">
        <v>122</v>
      </c>
    </row>
    <row r="26" spans="1:16" s="20" customFormat="1" ht="12.75">
      <c r="A26" s="19">
        <v>15</v>
      </c>
      <c r="B26" s="3" t="s">
        <v>136</v>
      </c>
      <c r="C26" s="95"/>
      <c r="D26" s="95"/>
      <c r="E26" s="95">
        <v>2</v>
      </c>
      <c r="F26" s="70">
        <f t="shared" si="0"/>
        <v>1</v>
      </c>
      <c r="G26" s="95"/>
      <c r="H26" s="95">
        <v>1</v>
      </c>
      <c r="I26" s="95">
        <v>15</v>
      </c>
      <c r="J26" s="70">
        <v>0</v>
      </c>
      <c r="K26" s="70">
        <v>0</v>
      </c>
      <c r="L26" s="70">
        <v>0</v>
      </c>
      <c r="M26" s="70">
        <v>0</v>
      </c>
      <c r="N26" s="70">
        <v>15</v>
      </c>
      <c r="O26" s="70">
        <v>0</v>
      </c>
      <c r="P26" s="2" t="s">
        <v>122</v>
      </c>
    </row>
    <row r="27" spans="1:17" s="20" customFormat="1" ht="25.5">
      <c r="A27" s="28">
        <v>16</v>
      </c>
      <c r="B27" s="28" t="s">
        <v>32</v>
      </c>
      <c r="C27" s="29">
        <v>2</v>
      </c>
      <c r="D27" s="39"/>
      <c r="E27" s="29"/>
      <c r="F27" s="70">
        <f t="shared" si="0"/>
        <v>3</v>
      </c>
      <c r="G27" s="70"/>
      <c r="H27" s="70">
        <v>3</v>
      </c>
      <c r="I27" s="29">
        <v>30</v>
      </c>
      <c r="J27" s="30">
        <v>0</v>
      </c>
      <c r="K27" s="30">
        <v>0</v>
      </c>
      <c r="L27" s="30">
        <v>0</v>
      </c>
      <c r="M27" s="30">
        <v>30</v>
      </c>
      <c r="N27" s="30">
        <v>0</v>
      </c>
      <c r="O27" s="30">
        <v>0</v>
      </c>
      <c r="P27" s="104" t="s">
        <v>123</v>
      </c>
      <c r="Q27" s="137" t="s">
        <v>174</v>
      </c>
    </row>
    <row r="28" spans="1:17" s="20" customFormat="1" ht="12.75">
      <c r="A28" s="19">
        <v>17</v>
      </c>
      <c r="B28" s="19" t="s">
        <v>15</v>
      </c>
      <c r="C28" s="70">
        <v>2</v>
      </c>
      <c r="D28" s="70">
        <v>2</v>
      </c>
      <c r="E28" s="70"/>
      <c r="F28" s="70">
        <f t="shared" si="0"/>
        <v>6</v>
      </c>
      <c r="G28" s="70"/>
      <c r="H28" s="70">
        <v>6</v>
      </c>
      <c r="I28" s="70">
        <v>60</v>
      </c>
      <c r="J28" s="70">
        <v>0</v>
      </c>
      <c r="K28" s="70">
        <v>0</v>
      </c>
      <c r="L28" s="70">
        <v>0</v>
      </c>
      <c r="M28" s="70">
        <v>30</v>
      </c>
      <c r="N28" s="70">
        <v>30</v>
      </c>
      <c r="O28" s="70">
        <v>0</v>
      </c>
      <c r="P28" s="2" t="s">
        <v>124</v>
      </c>
      <c r="Q28" s="20" t="s">
        <v>174</v>
      </c>
    </row>
    <row r="29" spans="1:16" s="20" customFormat="1" ht="12.75">
      <c r="A29" s="19">
        <v>18</v>
      </c>
      <c r="B29" s="3" t="s">
        <v>153</v>
      </c>
      <c r="C29" s="70"/>
      <c r="D29" s="70"/>
      <c r="E29" s="70">
        <v>1</v>
      </c>
      <c r="F29" s="70">
        <f t="shared" si="0"/>
        <v>0</v>
      </c>
      <c r="G29" s="70">
        <v>0</v>
      </c>
      <c r="H29" s="70"/>
      <c r="I29" s="70">
        <v>2</v>
      </c>
      <c r="J29" s="70">
        <v>0</v>
      </c>
      <c r="K29" s="70">
        <v>2</v>
      </c>
      <c r="L29" s="70">
        <v>0</v>
      </c>
      <c r="M29" s="70">
        <v>0</v>
      </c>
      <c r="N29" s="70">
        <v>0</v>
      </c>
      <c r="O29" s="70">
        <v>0</v>
      </c>
      <c r="P29" s="2" t="s">
        <v>125</v>
      </c>
    </row>
    <row r="30" spans="1:16" s="9" customFormat="1" ht="12.75">
      <c r="A30" s="7"/>
      <c r="B30" s="7" t="s">
        <v>13</v>
      </c>
      <c r="C30" s="8">
        <f>COUNT(C12:C28)</f>
        <v>6</v>
      </c>
      <c r="D30" s="7"/>
      <c r="E30" s="7"/>
      <c r="F30" s="8">
        <f aca="true" t="shared" si="1" ref="F30:O30">SUM(F12:F29)</f>
        <v>60</v>
      </c>
      <c r="G30" s="8">
        <f t="shared" si="1"/>
        <v>30</v>
      </c>
      <c r="H30" s="8">
        <f t="shared" si="1"/>
        <v>30</v>
      </c>
      <c r="I30" s="8">
        <f t="shared" si="1"/>
        <v>558</v>
      </c>
      <c r="J30" s="8">
        <f t="shared" si="1"/>
        <v>75</v>
      </c>
      <c r="K30" s="8">
        <f t="shared" si="1"/>
        <v>182</v>
      </c>
      <c r="L30" s="8">
        <f t="shared" si="1"/>
        <v>30</v>
      </c>
      <c r="M30" s="8">
        <f t="shared" si="1"/>
        <v>151</v>
      </c>
      <c r="N30" s="8">
        <f t="shared" si="1"/>
        <v>120</v>
      </c>
      <c r="O30" s="8">
        <f t="shared" si="1"/>
        <v>0</v>
      </c>
      <c r="P30" s="7"/>
    </row>
    <row r="31" spans="1:16" s="9" customFormat="1" ht="12.75">
      <c r="A31" s="10"/>
      <c r="B31" s="14" t="s">
        <v>53</v>
      </c>
      <c r="C31" s="15"/>
      <c r="D31" s="15"/>
      <c r="E31" s="15"/>
      <c r="F31" s="15"/>
      <c r="G31" s="15"/>
      <c r="H31" s="15"/>
      <c r="J31" s="160">
        <f>SUM(J30:L30)</f>
        <v>287</v>
      </c>
      <c r="K31" s="160"/>
      <c r="L31" s="160"/>
      <c r="M31" s="160">
        <f>SUM(M30:O30)</f>
        <v>271</v>
      </c>
      <c r="N31" s="160"/>
      <c r="O31" s="160"/>
      <c r="P31" s="10"/>
    </row>
    <row r="32" spans="1:16" s="9" customFormat="1" ht="12.75">
      <c r="A32" s="10"/>
      <c r="B32" s="14"/>
      <c r="C32" s="15"/>
      <c r="D32" s="15"/>
      <c r="E32" s="15"/>
      <c r="F32" s="15"/>
      <c r="G32" s="15"/>
      <c r="H32" s="15"/>
      <c r="J32" s="35"/>
      <c r="K32" s="35"/>
      <c r="L32" s="35"/>
      <c r="M32" s="35"/>
      <c r="N32" s="35"/>
      <c r="O32" s="35"/>
      <c r="P32" s="10"/>
    </row>
    <row r="33" spans="1:16" s="9" customFormat="1" ht="12.75">
      <c r="A33" s="10"/>
      <c r="B33" s="54" t="s">
        <v>96</v>
      </c>
      <c r="C33" s="15"/>
      <c r="D33" s="15"/>
      <c r="E33" s="15"/>
      <c r="F33" s="55">
        <f>SUM(F12:F29)</f>
        <v>60</v>
      </c>
      <c r="G33" s="55">
        <f>SUM(G12:G29)</f>
        <v>30</v>
      </c>
      <c r="H33" s="55">
        <f>SUM(H12:H29)</f>
        <v>30</v>
      </c>
      <c r="I33" s="43"/>
      <c r="J33" s="43"/>
      <c r="K33" s="35"/>
      <c r="L33" s="35"/>
      <c r="M33" s="35"/>
      <c r="N33" s="35"/>
      <c r="O33" s="35"/>
      <c r="P33" s="10"/>
    </row>
    <row r="34" spans="2:16" s="1" customFormat="1" ht="12.75">
      <c r="B34" s="119" t="s">
        <v>151</v>
      </c>
      <c r="C34" s="53"/>
      <c r="D34" s="53"/>
      <c r="E34" s="53"/>
      <c r="F34" s="42"/>
      <c r="G34" s="42"/>
      <c r="H34" s="42"/>
      <c r="I34" s="43"/>
      <c r="J34" s="43"/>
      <c r="K34" s="35"/>
      <c r="L34" s="35"/>
      <c r="M34" s="35"/>
      <c r="N34" s="35"/>
      <c r="O34" s="6"/>
      <c r="P34" s="5"/>
    </row>
    <row r="35" spans="2:5" ht="12.75">
      <c r="B35" s="161" t="s">
        <v>157</v>
      </c>
      <c r="C35" s="162"/>
      <c r="D35" s="162"/>
      <c r="E35" s="162"/>
    </row>
    <row r="36" spans="2:15" s="84" customFormat="1" ht="12.75">
      <c r="B36" s="85" t="s">
        <v>107</v>
      </c>
      <c r="F36" s="84">
        <f>SUM(F12:F17)</f>
        <v>33</v>
      </c>
      <c r="G36" s="84">
        <f aca="true" t="shared" si="2" ref="G36:O36">SUM(G12:G17)</f>
        <v>23</v>
      </c>
      <c r="H36" s="84">
        <f t="shared" si="2"/>
        <v>10</v>
      </c>
      <c r="I36" s="84">
        <f t="shared" si="2"/>
        <v>229</v>
      </c>
      <c r="J36" s="84">
        <f t="shared" si="2"/>
        <v>75</v>
      </c>
      <c r="K36" s="84">
        <f t="shared" si="2"/>
        <v>90</v>
      </c>
      <c r="L36" s="84">
        <f t="shared" si="2"/>
        <v>0</v>
      </c>
      <c r="M36" s="84">
        <f t="shared" si="2"/>
        <v>64</v>
      </c>
      <c r="N36" s="84">
        <f t="shared" si="2"/>
        <v>0</v>
      </c>
      <c r="O36" s="84">
        <f t="shared" si="2"/>
        <v>0</v>
      </c>
    </row>
    <row r="37" spans="2:15" s="18" customFormat="1" ht="25.5">
      <c r="B37" s="134" t="s">
        <v>173</v>
      </c>
      <c r="C37" s="16"/>
      <c r="D37" s="16"/>
      <c r="E37" s="16"/>
      <c r="F37" s="135">
        <f>+F12+F15+F18+F20+F27+F28</f>
        <v>30</v>
      </c>
      <c r="G37" s="135">
        <f aca="true" t="shared" si="3" ref="G37:O37">+G12+G15+G18+G20+G27+G28</f>
        <v>15</v>
      </c>
      <c r="H37" s="135">
        <f t="shared" si="3"/>
        <v>15</v>
      </c>
      <c r="I37" s="135">
        <f t="shared" si="3"/>
        <v>237</v>
      </c>
      <c r="J37" s="135">
        <f t="shared" si="3"/>
        <v>45</v>
      </c>
      <c r="K37" s="135">
        <f t="shared" si="3"/>
        <v>60</v>
      </c>
      <c r="L37" s="135">
        <f t="shared" si="3"/>
        <v>0</v>
      </c>
      <c r="M37" s="135">
        <f t="shared" si="3"/>
        <v>87</v>
      </c>
      <c r="N37" s="135">
        <f t="shared" si="3"/>
        <v>45</v>
      </c>
      <c r="O37" s="135">
        <f t="shared" si="3"/>
        <v>0</v>
      </c>
    </row>
    <row r="41" spans="2:18" ht="12.75">
      <c r="B41" s="11" t="s">
        <v>150</v>
      </c>
      <c r="E41" s="16" t="s">
        <v>24</v>
      </c>
      <c r="F41" s="16" t="s">
        <v>0</v>
      </c>
      <c r="G41" s="16"/>
      <c r="H41" s="16"/>
      <c r="I41" s="16"/>
      <c r="Q41" s="11"/>
      <c r="R41" s="11"/>
    </row>
    <row r="42" spans="2:18" ht="12.75">
      <c r="B42" t="s">
        <v>114</v>
      </c>
      <c r="E42" s="36">
        <f>I42/I45</f>
        <v>0.5085638998682477</v>
      </c>
      <c r="F42" s="16" t="s">
        <v>25</v>
      </c>
      <c r="G42" s="16"/>
      <c r="H42" s="16"/>
      <c r="I42" s="16">
        <f>J80+M80</f>
        <v>386</v>
      </c>
      <c r="Q42" s="12"/>
      <c r="R42" s="11"/>
    </row>
    <row r="43" spans="2:18" ht="12.75">
      <c r="B43" t="s">
        <v>62</v>
      </c>
      <c r="E43" s="36">
        <f>I43/I45</f>
        <v>0.40974967061923584</v>
      </c>
      <c r="F43" s="16" t="s">
        <v>26</v>
      </c>
      <c r="G43" s="16"/>
      <c r="H43" s="16"/>
      <c r="I43" s="16">
        <f>K80+N80</f>
        <v>311</v>
      </c>
      <c r="J43" s="54"/>
      <c r="K43" s="53"/>
      <c r="L43" s="53"/>
      <c r="M43" s="53"/>
      <c r="N43" s="56"/>
      <c r="O43" s="56"/>
      <c r="P43" s="56"/>
      <c r="R43" s="11"/>
    </row>
    <row r="44" spans="2:18" ht="12.75">
      <c r="B44" t="s">
        <v>14</v>
      </c>
      <c r="E44" s="36">
        <f>I44/I45</f>
        <v>0.08168642951251646</v>
      </c>
      <c r="F44" s="16" t="s">
        <v>27</v>
      </c>
      <c r="G44" s="16"/>
      <c r="H44" s="16"/>
      <c r="I44" s="16">
        <f>L80+O80</f>
        <v>62</v>
      </c>
      <c r="J44" s="54"/>
      <c r="K44" s="53"/>
      <c r="L44" s="53"/>
      <c r="M44" s="53"/>
      <c r="N44" s="56"/>
      <c r="O44" s="56"/>
      <c r="P44" s="56"/>
      <c r="R44" s="11"/>
    </row>
    <row r="45" spans="2:18" ht="12.75">
      <c r="B45" t="s">
        <v>29</v>
      </c>
      <c r="E45" s="36">
        <f>SUM(E42:E44)</f>
        <v>1</v>
      </c>
      <c r="F45" s="16" t="s">
        <v>2</v>
      </c>
      <c r="G45" s="16"/>
      <c r="H45" s="16"/>
      <c r="I45" s="16">
        <f>SUM(I42:I44)</f>
        <v>759</v>
      </c>
      <c r="Q45" s="11"/>
      <c r="R45" s="11"/>
    </row>
    <row r="46" ht="12.75">
      <c r="B46" t="s">
        <v>104</v>
      </c>
    </row>
    <row r="47" spans="1:16" ht="12.75" customHeight="1">
      <c r="A47" s="157" t="s">
        <v>19</v>
      </c>
      <c r="B47" s="157" t="s">
        <v>3</v>
      </c>
      <c r="C47" s="159" t="s">
        <v>86</v>
      </c>
      <c r="D47" s="159"/>
      <c r="E47" s="159"/>
      <c r="F47" s="154" t="s">
        <v>4</v>
      </c>
      <c r="G47" s="155"/>
      <c r="H47" s="156"/>
      <c r="I47" s="159" t="s">
        <v>5</v>
      </c>
      <c r="J47" s="157"/>
      <c r="K47" s="157"/>
      <c r="L47" s="157"/>
      <c r="M47" s="157"/>
      <c r="N47" s="157"/>
      <c r="O47" s="157"/>
      <c r="P47" s="148" t="s">
        <v>133</v>
      </c>
    </row>
    <row r="48" spans="1:16" s="1" customFormat="1" ht="12.75">
      <c r="A48" s="157"/>
      <c r="B48" s="158"/>
      <c r="C48" s="144" t="s">
        <v>6</v>
      </c>
      <c r="D48" s="146" t="s">
        <v>87</v>
      </c>
      <c r="E48" s="146" t="s">
        <v>88</v>
      </c>
      <c r="F48" s="144" t="s">
        <v>56</v>
      </c>
      <c r="G48" s="144" t="s">
        <v>92</v>
      </c>
      <c r="H48" s="144" t="s">
        <v>93</v>
      </c>
      <c r="I48" s="146" t="s">
        <v>91</v>
      </c>
      <c r="J48" s="151" t="s">
        <v>92</v>
      </c>
      <c r="K48" s="152"/>
      <c r="L48" s="153"/>
      <c r="M48" s="151" t="s">
        <v>93</v>
      </c>
      <c r="N48" s="152"/>
      <c r="O48" s="153"/>
      <c r="P48" s="149"/>
    </row>
    <row r="49" spans="1:16" s="1" customFormat="1" ht="12.75">
      <c r="A49" s="157"/>
      <c r="B49" s="158"/>
      <c r="C49" s="145"/>
      <c r="D49" s="147"/>
      <c r="E49" s="147"/>
      <c r="F49" s="145"/>
      <c r="G49" s="145"/>
      <c r="H49" s="145"/>
      <c r="I49" s="147"/>
      <c r="J49" s="44" t="s">
        <v>7</v>
      </c>
      <c r="K49" s="45" t="s">
        <v>8</v>
      </c>
      <c r="L49" s="45" t="s">
        <v>9</v>
      </c>
      <c r="M49" s="45" t="s">
        <v>7</v>
      </c>
      <c r="N49" s="45" t="s">
        <v>8</v>
      </c>
      <c r="O49" s="45" t="s">
        <v>9</v>
      </c>
      <c r="P49" s="150"/>
    </row>
    <row r="50" spans="1:17" s="21" customFormat="1" ht="12.75">
      <c r="A50" s="77">
        <v>1</v>
      </c>
      <c r="B50" s="77" t="s">
        <v>33</v>
      </c>
      <c r="C50" s="82">
        <v>3</v>
      </c>
      <c r="D50" s="82">
        <v>3</v>
      </c>
      <c r="E50" s="82"/>
      <c r="F50" s="81">
        <f>G50+H50</f>
        <v>4</v>
      </c>
      <c r="G50" s="82">
        <v>4</v>
      </c>
      <c r="H50" s="82"/>
      <c r="I50" s="82">
        <v>45</v>
      </c>
      <c r="J50" s="81">
        <v>30</v>
      </c>
      <c r="K50" s="81">
        <v>15</v>
      </c>
      <c r="L50" s="81">
        <v>0</v>
      </c>
      <c r="M50" s="81">
        <v>0</v>
      </c>
      <c r="N50" s="81">
        <v>0</v>
      </c>
      <c r="O50" s="81">
        <v>0</v>
      </c>
      <c r="P50" s="79" t="s">
        <v>120</v>
      </c>
      <c r="Q50" s="20" t="s">
        <v>174</v>
      </c>
    </row>
    <row r="51" spans="1:17" s="21" customFormat="1" ht="12.75">
      <c r="A51" s="77">
        <v>2</v>
      </c>
      <c r="B51" s="77" t="s">
        <v>16</v>
      </c>
      <c r="C51" s="81">
        <v>3</v>
      </c>
      <c r="D51" s="82">
        <v>3</v>
      </c>
      <c r="E51" s="81"/>
      <c r="F51" s="81">
        <f aca="true" t="shared" si="4" ref="F51:F69">G51+H51</f>
        <v>4</v>
      </c>
      <c r="G51" s="81">
        <v>4</v>
      </c>
      <c r="H51" s="81"/>
      <c r="I51" s="81">
        <v>55</v>
      </c>
      <c r="J51" s="81">
        <v>15</v>
      </c>
      <c r="K51" s="81">
        <v>20</v>
      </c>
      <c r="L51" s="81">
        <v>20</v>
      </c>
      <c r="M51" s="81">
        <v>0</v>
      </c>
      <c r="N51" s="81">
        <v>0</v>
      </c>
      <c r="O51" s="81">
        <v>0</v>
      </c>
      <c r="P51" s="79" t="s">
        <v>123</v>
      </c>
      <c r="Q51" s="20" t="s">
        <v>174</v>
      </c>
    </row>
    <row r="52" spans="1:17" s="21" customFormat="1" ht="12.75">
      <c r="A52" s="77">
        <v>3</v>
      </c>
      <c r="B52" s="77" t="s">
        <v>36</v>
      </c>
      <c r="C52" s="81">
        <v>4</v>
      </c>
      <c r="D52" s="81">
        <v>4</v>
      </c>
      <c r="E52" s="81"/>
      <c r="F52" s="81">
        <f t="shared" si="4"/>
        <v>2</v>
      </c>
      <c r="G52" s="81"/>
      <c r="H52" s="81">
        <v>2</v>
      </c>
      <c r="I52" s="81">
        <v>30</v>
      </c>
      <c r="J52" s="81">
        <v>0</v>
      </c>
      <c r="K52" s="81">
        <v>0</v>
      </c>
      <c r="L52" s="81">
        <v>0</v>
      </c>
      <c r="M52" s="81">
        <v>15</v>
      </c>
      <c r="N52" s="81">
        <v>15</v>
      </c>
      <c r="O52" s="81">
        <v>0</v>
      </c>
      <c r="P52" s="79" t="s">
        <v>126</v>
      </c>
      <c r="Q52" s="20" t="s">
        <v>174</v>
      </c>
    </row>
    <row r="53" spans="1:17" s="1" customFormat="1" ht="12.75">
      <c r="A53" s="125">
        <v>4</v>
      </c>
      <c r="B53" s="124" t="s">
        <v>162</v>
      </c>
      <c r="C53" s="127"/>
      <c r="D53" s="127">
        <v>3</v>
      </c>
      <c r="E53" s="128"/>
      <c r="F53" s="129">
        <f>G53+H53</f>
        <v>3</v>
      </c>
      <c r="G53" s="130">
        <v>3</v>
      </c>
      <c r="H53" s="130"/>
      <c r="I53" s="82">
        <v>30</v>
      </c>
      <c r="J53" s="129">
        <v>30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79" t="s">
        <v>132</v>
      </c>
      <c r="Q53" s="20"/>
    </row>
    <row r="54" spans="1:17" s="89" customFormat="1" ht="12.75">
      <c r="A54" s="86">
        <v>5</v>
      </c>
      <c r="B54" s="86" t="s">
        <v>34</v>
      </c>
      <c r="C54" s="131">
        <v>3</v>
      </c>
      <c r="D54" s="131">
        <v>3</v>
      </c>
      <c r="E54" s="131"/>
      <c r="F54" s="131">
        <f t="shared" si="4"/>
        <v>2</v>
      </c>
      <c r="G54" s="131">
        <v>2</v>
      </c>
      <c r="H54" s="131"/>
      <c r="I54" s="131">
        <v>30</v>
      </c>
      <c r="J54" s="132">
        <v>15</v>
      </c>
      <c r="K54" s="132">
        <v>15</v>
      </c>
      <c r="L54" s="132">
        <v>0</v>
      </c>
      <c r="M54" s="132">
        <v>0</v>
      </c>
      <c r="N54" s="132">
        <v>0</v>
      </c>
      <c r="O54" s="132">
        <v>0</v>
      </c>
      <c r="P54" s="117" t="s">
        <v>159</v>
      </c>
      <c r="Q54" s="20" t="s">
        <v>174</v>
      </c>
    </row>
    <row r="55" spans="1:17" s="89" customFormat="1" ht="12.75">
      <c r="A55" s="86">
        <v>6</v>
      </c>
      <c r="B55" s="86" t="s">
        <v>37</v>
      </c>
      <c r="C55" s="131"/>
      <c r="D55" s="131">
        <v>4</v>
      </c>
      <c r="E55" s="131"/>
      <c r="F55" s="131">
        <f t="shared" si="4"/>
        <v>2</v>
      </c>
      <c r="G55" s="131"/>
      <c r="H55" s="131">
        <v>2</v>
      </c>
      <c r="I55" s="131">
        <v>20</v>
      </c>
      <c r="J55" s="131">
        <v>0</v>
      </c>
      <c r="K55" s="131">
        <v>0</v>
      </c>
      <c r="L55" s="131">
        <v>0</v>
      </c>
      <c r="M55" s="131">
        <v>10</v>
      </c>
      <c r="N55" s="131">
        <v>0</v>
      </c>
      <c r="O55" s="131">
        <v>10</v>
      </c>
      <c r="P55" s="87" t="s">
        <v>119</v>
      </c>
      <c r="Q55" s="20" t="s">
        <v>174</v>
      </c>
    </row>
    <row r="56" spans="1:17" s="89" customFormat="1" ht="12.75">
      <c r="A56" s="86">
        <v>7</v>
      </c>
      <c r="B56" s="86" t="s">
        <v>21</v>
      </c>
      <c r="C56" s="131"/>
      <c r="D56" s="133">
        <v>4</v>
      </c>
      <c r="E56" s="131"/>
      <c r="F56" s="131">
        <f t="shared" si="4"/>
        <v>2</v>
      </c>
      <c r="G56" s="131"/>
      <c r="H56" s="131">
        <v>2</v>
      </c>
      <c r="I56" s="131">
        <v>30</v>
      </c>
      <c r="J56" s="131">
        <v>0</v>
      </c>
      <c r="K56" s="131">
        <v>0</v>
      </c>
      <c r="L56" s="131">
        <v>0</v>
      </c>
      <c r="M56" s="131">
        <v>15</v>
      </c>
      <c r="N56" s="131">
        <v>0</v>
      </c>
      <c r="O56" s="131">
        <v>15</v>
      </c>
      <c r="P56" s="87" t="s">
        <v>126</v>
      </c>
      <c r="Q56" s="20" t="s">
        <v>174</v>
      </c>
    </row>
    <row r="57" spans="1:17" s="89" customFormat="1" ht="12.75">
      <c r="A57" s="86">
        <v>8</v>
      </c>
      <c r="B57" s="86" t="s">
        <v>158</v>
      </c>
      <c r="C57" s="131"/>
      <c r="D57" s="133"/>
      <c r="E57" s="131">
        <v>4</v>
      </c>
      <c r="F57" s="131">
        <f t="shared" si="4"/>
        <v>2</v>
      </c>
      <c r="G57" s="131"/>
      <c r="H57" s="131">
        <v>2</v>
      </c>
      <c r="I57" s="131">
        <v>0</v>
      </c>
      <c r="J57" s="131">
        <v>0</v>
      </c>
      <c r="K57" s="131">
        <v>0</v>
      </c>
      <c r="L57" s="131">
        <v>0</v>
      </c>
      <c r="M57" s="131">
        <v>0</v>
      </c>
      <c r="N57" s="131">
        <v>0</v>
      </c>
      <c r="O57" s="131">
        <v>0</v>
      </c>
      <c r="P57" s="87" t="s">
        <v>127</v>
      </c>
      <c r="Q57" s="20"/>
    </row>
    <row r="58" spans="1:17" s="89" customFormat="1" ht="12.75">
      <c r="A58" s="86">
        <v>9</v>
      </c>
      <c r="B58" s="86" t="s">
        <v>137</v>
      </c>
      <c r="C58" s="131"/>
      <c r="D58" s="133"/>
      <c r="E58" s="131">
        <v>4</v>
      </c>
      <c r="F58" s="131">
        <f t="shared" si="4"/>
        <v>2</v>
      </c>
      <c r="G58" s="131"/>
      <c r="H58" s="131">
        <v>2</v>
      </c>
      <c r="I58" s="131">
        <v>15</v>
      </c>
      <c r="J58" s="132">
        <v>0</v>
      </c>
      <c r="K58" s="132">
        <v>0</v>
      </c>
      <c r="L58" s="132">
        <v>0</v>
      </c>
      <c r="M58" s="132">
        <v>0</v>
      </c>
      <c r="N58" s="132">
        <v>15</v>
      </c>
      <c r="O58" s="132">
        <v>0</v>
      </c>
      <c r="P58" s="87" t="s">
        <v>127</v>
      </c>
      <c r="Q58" s="20"/>
    </row>
    <row r="59" spans="1:17" s="89" customFormat="1" ht="12.75">
      <c r="A59" s="86">
        <v>10</v>
      </c>
      <c r="B59" s="91" t="s">
        <v>144</v>
      </c>
      <c r="C59" s="133"/>
      <c r="D59" s="133">
        <v>3</v>
      </c>
      <c r="E59" s="133"/>
      <c r="F59" s="131">
        <f t="shared" si="4"/>
        <v>2</v>
      </c>
      <c r="G59" s="133">
        <v>2</v>
      </c>
      <c r="H59" s="133"/>
      <c r="I59" s="133">
        <v>30</v>
      </c>
      <c r="J59" s="131">
        <v>0</v>
      </c>
      <c r="K59" s="131">
        <v>30</v>
      </c>
      <c r="L59" s="131">
        <v>0</v>
      </c>
      <c r="M59" s="131">
        <v>0</v>
      </c>
      <c r="N59" s="131">
        <v>0</v>
      </c>
      <c r="O59" s="131">
        <v>0</v>
      </c>
      <c r="P59" s="87" t="s">
        <v>121</v>
      </c>
      <c r="Q59" s="20"/>
    </row>
    <row r="60" spans="1:17" s="89" customFormat="1" ht="12.75">
      <c r="A60" s="86">
        <v>11</v>
      </c>
      <c r="B60" s="86" t="s">
        <v>145</v>
      </c>
      <c r="C60" s="133"/>
      <c r="D60" s="133">
        <v>4</v>
      </c>
      <c r="E60" s="133"/>
      <c r="F60" s="131">
        <f>G60+H60</f>
        <v>2</v>
      </c>
      <c r="G60" s="133"/>
      <c r="H60" s="133">
        <v>2</v>
      </c>
      <c r="I60" s="133">
        <v>24</v>
      </c>
      <c r="J60" s="131">
        <v>0</v>
      </c>
      <c r="K60" s="131">
        <v>0</v>
      </c>
      <c r="L60" s="131">
        <v>0</v>
      </c>
      <c r="M60" s="131">
        <v>0</v>
      </c>
      <c r="N60" s="131">
        <v>24</v>
      </c>
      <c r="O60" s="131">
        <v>0</v>
      </c>
      <c r="P60" s="87" t="s">
        <v>121</v>
      </c>
      <c r="Q60" s="20"/>
    </row>
    <row r="61" spans="1:17" s="89" customFormat="1" ht="12.75">
      <c r="A61" s="86">
        <v>12</v>
      </c>
      <c r="B61" s="86" t="s">
        <v>146</v>
      </c>
      <c r="C61" s="133"/>
      <c r="D61" s="133">
        <v>3</v>
      </c>
      <c r="E61" s="133"/>
      <c r="F61" s="131">
        <f t="shared" si="4"/>
        <v>2</v>
      </c>
      <c r="G61" s="133">
        <v>2</v>
      </c>
      <c r="H61" s="133"/>
      <c r="I61" s="133">
        <v>30</v>
      </c>
      <c r="J61" s="131">
        <v>0</v>
      </c>
      <c r="K61" s="131">
        <v>30</v>
      </c>
      <c r="L61" s="131">
        <v>0</v>
      </c>
      <c r="M61" s="131">
        <v>0</v>
      </c>
      <c r="N61" s="131">
        <v>0</v>
      </c>
      <c r="O61" s="131">
        <v>0</v>
      </c>
      <c r="P61" s="87" t="s">
        <v>121</v>
      </c>
      <c r="Q61" s="20"/>
    </row>
    <row r="62" spans="1:17" s="89" customFormat="1" ht="12.75">
      <c r="A62" s="86">
        <v>13</v>
      </c>
      <c r="B62" s="86" t="s">
        <v>147</v>
      </c>
      <c r="C62" s="133"/>
      <c r="D62" s="133">
        <v>4</v>
      </c>
      <c r="E62" s="133"/>
      <c r="F62" s="131">
        <f>G62+H62</f>
        <v>2</v>
      </c>
      <c r="G62" s="133"/>
      <c r="H62" s="133">
        <v>2</v>
      </c>
      <c r="I62" s="133">
        <v>24</v>
      </c>
      <c r="J62" s="131">
        <v>0</v>
      </c>
      <c r="K62" s="131">
        <v>0</v>
      </c>
      <c r="L62" s="131">
        <v>0</v>
      </c>
      <c r="M62" s="131">
        <v>0</v>
      </c>
      <c r="N62" s="131">
        <v>24</v>
      </c>
      <c r="O62" s="131">
        <v>0</v>
      </c>
      <c r="P62" s="87" t="s">
        <v>121</v>
      </c>
      <c r="Q62" s="20"/>
    </row>
    <row r="63" spans="1:17" s="89" customFormat="1" ht="12.75">
      <c r="A63" s="86">
        <v>14</v>
      </c>
      <c r="B63" s="86" t="s">
        <v>44</v>
      </c>
      <c r="C63" s="133"/>
      <c r="D63" s="133">
        <v>3</v>
      </c>
      <c r="E63" s="133"/>
      <c r="F63" s="131">
        <f t="shared" si="4"/>
        <v>1</v>
      </c>
      <c r="G63" s="133">
        <v>1</v>
      </c>
      <c r="H63" s="133"/>
      <c r="I63" s="133">
        <v>9</v>
      </c>
      <c r="J63" s="131">
        <v>9</v>
      </c>
      <c r="K63" s="131">
        <v>0</v>
      </c>
      <c r="L63" s="131">
        <v>0</v>
      </c>
      <c r="M63" s="131">
        <v>0</v>
      </c>
      <c r="N63" s="131">
        <v>0</v>
      </c>
      <c r="O63" s="131">
        <v>0</v>
      </c>
      <c r="P63" s="87" t="s">
        <v>127</v>
      </c>
      <c r="Q63" s="20"/>
    </row>
    <row r="64" spans="1:17" s="89" customFormat="1" ht="12.75">
      <c r="A64" s="86">
        <v>15</v>
      </c>
      <c r="B64" s="86" t="s">
        <v>35</v>
      </c>
      <c r="C64" s="131"/>
      <c r="D64" s="133">
        <v>3</v>
      </c>
      <c r="E64" s="131"/>
      <c r="F64" s="131">
        <f t="shared" si="4"/>
        <v>1</v>
      </c>
      <c r="G64" s="131">
        <v>1</v>
      </c>
      <c r="H64" s="131"/>
      <c r="I64" s="131">
        <v>16</v>
      </c>
      <c r="J64" s="131">
        <v>16</v>
      </c>
      <c r="K64" s="131">
        <v>0</v>
      </c>
      <c r="L64" s="131">
        <v>0</v>
      </c>
      <c r="M64" s="131">
        <v>0</v>
      </c>
      <c r="N64" s="131">
        <v>0</v>
      </c>
      <c r="O64" s="131">
        <v>0</v>
      </c>
      <c r="P64" s="87" t="s">
        <v>123</v>
      </c>
      <c r="Q64" s="20" t="s">
        <v>174</v>
      </c>
    </row>
    <row r="65" spans="1:17" s="89" customFormat="1" ht="12.75">
      <c r="A65" s="86">
        <v>16</v>
      </c>
      <c r="B65" s="86" t="s">
        <v>38</v>
      </c>
      <c r="C65" s="131"/>
      <c r="D65" s="131">
        <v>4</v>
      </c>
      <c r="E65" s="131"/>
      <c r="F65" s="131">
        <f t="shared" si="4"/>
        <v>1</v>
      </c>
      <c r="G65" s="131"/>
      <c r="H65" s="131">
        <v>1</v>
      </c>
      <c r="I65" s="131">
        <v>16</v>
      </c>
      <c r="J65" s="131">
        <v>0</v>
      </c>
      <c r="K65" s="131">
        <v>0</v>
      </c>
      <c r="L65" s="131">
        <v>0</v>
      </c>
      <c r="M65" s="131">
        <v>16</v>
      </c>
      <c r="N65" s="131">
        <v>0</v>
      </c>
      <c r="O65" s="131">
        <v>0</v>
      </c>
      <c r="P65" s="87" t="s">
        <v>123</v>
      </c>
      <c r="Q65" s="20" t="s">
        <v>174</v>
      </c>
    </row>
    <row r="66" spans="1:17" s="89" customFormat="1" ht="12.75">
      <c r="A66" s="86">
        <v>17</v>
      </c>
      <c r="B66" s="86" t="s">
        <v>40</v>
      </c>
      <c r="C66" s="131">
        <v>4</v>
      </c>
      <c r="D66" s="131" t="s">
        <v>81</v>
      </c>
      <c r="E66" s="131"/>
      <c r="F66" s="131">
        <f t="shared" si="4"/>
        <v>2</v>
      </c>
      <c r="G66" s="131"/>
      <c r="H66" s="131">
        <v>2</v>
      </c>
      <c r="I66" s="131">
        <v>28</v>
      </c>
      <c r="J66" s="131">
        <v>0</v>
      </c>
      <c r="K66" s="131">
        <v>0</v>
      </c>
      <c r="L66" s="131">
        <v>0</v>
      </c>
      <c r="M66" s="131">
        <v>28</v>
      </c>
      <c r="N66" s="131">
        <v>0</v>
      </c>
      <c r="O66" s="131">
        <v>0</v>
      </c>
      <c r="P66" s="87" t="s">
        <v>128</v>
      </c>
      <c r="Q66" s="20" t="s">
        <v>174</v>
      </c>
    </row>
    <row r="67" spans="1:17" s="89" customFormat="1" ht="12.75">
      <c r="A67" s="86">
        <v>18</v>
      </c>
      <c r="B67" s="86" t="s">
        <v>54</v>
      </c>
      <c r="C67" s="133">
        <v>4</v>
      </c>
      <c r="D67" s="133">
        <v>4</v>
      </c>
      <c r="E67" s="133"/>
      <c r="F67" s="131">
        <f t="shared" si="4"/>
        <v>2</v>
      </c>
      <c r="G67" s="133"/>
      <c r="H67" s="133">
        <v>2</v>
      </c>
      <c r="I67" s="133">
        <v>30</v>
      </c>
      <c r="J67" s="131">
        <v>0</v>
      </c>
      <c r="K67" s="131">
        <v>0</v>
      </c>
      <c r="L67" s="131">
        <v>0</v>
      </c>
      <c r="M67" s="131">
        <v>15</v>
      </c>
      <c r="N67" s="131">
        <v>15</v>
      </c>
      <c r="O67" s="131">
        <v>0</v>
      </c>
      <c r="P67" s="87" t="s">
        <v>128</v>
      </c>
      <c r="Q67" s="20" t="s">
        <v>174</v>
      </c>
    </row>
    <row r="68" spans="1:17" s="89" customFormat="1" ht="12.75">
      <c r="A68" s="86">
        <v>19</v>
      </c>
      <c r="B68" s="86" t="s">
        <v>39</v>
      </c>
      <c r="C68" s="131"/>
      <c r="D68" s="131">
        <v>4</v>
      </c>
      <c r="E68" s="131"/>
      <c r="F68" s="131">
        <f t="shared" si="4"/>
        <v>2</v>
      </c>
      <c r="G68" s="131"/>
      <c r="H68" s="131">
        <v>2</v>
      </c>
      <c r="I68" s="131">
        <v>25</v>
      </c>
      <c r="J68" s="132">
        <v>0</v>
      </c>
      <c r="K68" s="132">
        <v>0</v>
      </c>
      <c r="L68" s="132">
        <v>0</v>
      </c>
      <c r="M68" s="132">
        <v>13</v>
      </c>
      <c r="N68" s="132">
        <v>12</v>
      </c>
      <c r="O68" s="132">
        <v>0</v>
      </c>
      <c r="P68" s="87" t="s">
        <v>120</v>
      </c>
      <c r="Q68" s="20" t="s">
        <v>174</v>
      </c>
    </row>
    <row r="69" spans="1:17" s="89" customFormat="1" ht="12.75">
      <c r="A69" s="86">
        <v>20</v>
      </c>
      <c r="B69" s="86" t="s">
        <v>57</v>
      </c>
      <c r="C69" s="131"/>
      <c r="D69" s="131">
        <v>3</v>
      </c>
      <c r="E69" s="131"/>
      <c r="F69" s="131">
        <f t="shared" si="4"/>
        <v>2</v>
      </c>
      <c r="G69" s="131">
        <v>2</v>
      </c>
      <c r="H69" s="131"/>
      <c r="I69" s="131">
        <v>43</v>
      </c>
      <c r="J69" s="132">
        <v>20</v>
      </c>
      <c r="K69" s="132">
        <v>18</v>
      </c>
      <c r="L69" s="132">
        <v>5</v>
      </c>
      <c r="M69" s="132">
        <v>0</v>
      </c>
      <c r="N69" s="132">
        <v>0</v>
      </c>
      <c r="O69" s="132">
        <v>0</v>
      </c>
      <c r="P69" s="87" t="s">
        <v>128</v>
      </c>
      <c r="Q69" s="20" t="s">
        <v>174</v>
      </c>
    </row>
    <row r="70" spans="1:17" s="114" customFormat="1" ht="12.75">
      <c r="A70" s="115">
        <v>21</v>
      </c>
      <c r="B70" s="116" t="s">
        <v>156</v>
      </c>
      <c r="C70" s="112"/>
      <c r="D70" s="112"/>
      <c r="E70" s="112">
        <v>3</v>
      </c>
      <c r="F70" s="112">
        <v>0</v>
      </c>
      <c r="G70" s="112">
        <v>0</v>
      </c>
      <c r="H70" s="112"/>
      <c r="I70" s="112">
        <v>4</v>
      </c>
      <c r="J70" s="113">
        <v>4</v>
      </c>
      <c r="K70" s="113">
        <v>0</v>
      </c>
      <c r="L70" s="113">
        <v>0</v>
      </c>
      <c r="M70" s="113">
        <v>0</v>
      </c>
      <c r="N70" s="113">
        <v>0</v>
      </c>
      <c r="O70" s="113">
        <v>0</v>
      </c>
      <c r="P70" s="112" t="s">
        <v>125</v>
      </c>
      <c r="Q70" s="20"/>
    </row>
    <row r="71" spans="1:17" s="89" customFormat="1" ht="12.75">
      <c r="A71" s="86"/>
      <c r="B71" s="92" t="s">
        <v>58</v>
      </c>
      <c r="C71" s="87"/>
      <c r="D71" s="87"/>
      <c r="E71" s="87"/>
      <c r="F71" s="87"/>
      <c r="G71" s="87"/>
      <c r="H71" s="87"/>
      <c r="I71" s="87"/>
      <c r="J71" s="88"/>
      <c r="K71" s="88"/>
      <c r="L71" s="88"/>
      <c r="M71" s="88"/>
      <c r="N71" s="88"/>
      <c r="O71" s="88"/>
      <c r="P71" s="86"/>
      <c r="Q71" s="20"/>
    </row>
    <row r="72" spans="1:17" s="93" customFormat="1" ht="12.75">
      <c r="A72" s="86">
        <v>22</v>
      </c>
      <c r="B72" s="86" t="s">
        <v>64</v>
      </c>
      <c r="C72" s="131"/>
      <c r="D72" s="131">
        <v>3</v>
      </c>
      <c r="E72" s="131"/>
      <c r="F72" s="131">
        <f aca="true" t="shared" si="5" ref="F72:F79">G72+H72</f>
        <v>3</v>
      </c>
      <c r="G72" s="131">
        <v>3</v>
      </c>
      <c r="H72" s="131"/>
      <c r="I72" s="131">
        <v>30</v>
      </c>
      <c r="J72" s="132">
        <v>15</v>
      </c>
      <c r="K72" s="132">
        <v>15</v>
      </c>
      <c r="L72" s="132">
        <v>0</v>
      </c>
      <c r="M72" s="132">
        <v>0</v>
      </c>
      <c r="N72" s="132">
        <v>0</v>
      </c>
      <c r="O72" s="132">
        <v>0</v>
      </c>
      <c r="P72" s="87" t="s">
        <v>128</v>
      </c>
      <c r="Q72" s="20" t="s">
        <v>174</v>
      </c>
    </row>
    <row r="73" spans="1:17" s="89" customFormat="1" ht="12.75">
      <c r="A73" s="86">
        <v>23</v>
      </c>
      <c r="B73" s="86" t="s">
        <v>65</v>
      </c>
      <c r="C73" s="131"/>
      <c r="D73" s="131">
        <v>3</v>
      </c>
      <c r="E73" s="131"/>
      <c r="F73" s="131">
        <f t="shared" si="5"/>
        <v>3</v>
      </c>
      <c r="G73" s="131">
        <v>3</v>
      </c>
      <c r="H73" s="131"/>
      <c r="I73" s="131">
        <v>30</v>
      </c>
      <c r="J73" s="132">
        <v>15</v>
      </c>
      <c r="K73" s="132">
        <v>15</v>
      </c>
      <c r="L73" s="132">
        <v>0</v>
      </c>
      <c r="M73" s="132">
        <v>0</v>
      </c>
      <c r="N73" s="132">
        <v>0</v>
      </c>
      <c r="O73" s="132">
        <v>0</v>
      </c>
      <c r="P73" s="87" t="s">
        <v>128</v>
      </c>
      <c r="Q73" s="20" t="s">
        <v>174</v>
      </c>
    </row>
    <row r="74" spans="1:17" s="89" customFormat="1" ht="12.75">
      <c r="A74" s="86">
        <v>24</v>
      </c>
      <c r="B74" s="86" t="s">
        <v>66</v>
      </c>
      <c r="C74" s="131"/>
      <c r="D74" s="131">
        <v>3</v>
      </c>
      <c r="E74" s="131"/>
      <c r="F74" s="131">
        <f t="shared" si="5"/>
        <v>3</v>
      </c>
      <c r="G74" s="131">
        <v>3</v>
      </c>
      <c r="H74" s="131"/>
      <c r="I74" s="131">
        <v>15</v>
      </c>
      <c r="J74" s="132">
        <v>0</v>
      </c>
      <c r="K74" s="132">
        <v>15</v>
      </c>
      <c r="L74" s="132">
        <v>0</v>
      </c>
      <c r="M74" s="132">
        <v>0</v>
      </c>
      <c r="N74" s="132">
        <v>0</v>
      </c>
      <c r="O74" s="132">
        <v>0</v>
      </c>
      <c r="P74" s="87" t="s">
        <v>128</v>
      </c>
      <c r="Q74" s="20" t="s">
        <v>174</v>
      </c>
    </row>
    <row r="75" spans="1:17" s="89" customFormat="1" ht="12.75">
      <c r="A75" s="86">
        <v>25</v>
      </c>
      <c r="B75" s="86" t="s">
        <v>63</v>
      </c>
      <c r="C75" s="131"/>
      <c r="D75" s="131">
        <v>4</v>
      </c>
      <c r="E75" s="131"/>
      <c r="F75" s="131">
        <v>2</v>
      </c>
      <c r="G75" s="131"/>
      <c r="H75" s="131">
        <v>2</v>
      </c>
      <c r="I75" s="131">
        <v>30</v>
      </c>
      <c r="J75" s="132">
        <v>0</v>
      </c>
      <c r="K75" s="132">
        <v>0</v>
      </c>
      <c r="L75" s="132">
        <v>0</v>
      </c>
      <c r="M75" s="132">
        <v>30</v>
      </c>
      <c r="N75" s="132">
        <v>0</v>
      </c>
      <c r="O75" s="132">
        <v>0</v>
      </c>
      <c r="P75" s="87" t="s">
        <v>128</v>
      </c>
      <c r="Q75" s="20" t="s">
        <v>174</v>
      </c>
    </row>
    <row r="76" spans="1:17" s="89" customFormat="1" ht="12.75">
      <c r="A76" s="86">
        <v>26</v>
      </c>
      <c r="B76" s="86" t="s">
        <v>67</v>
      </c>
      <c r="C76" s="131"/>
      <c r="D76" s="131">
        <v>4</v>
      </c>
      <c r="E76" s="131"/>
      <c r="F76" s="131">
        <f t="shared" si="5"/>
        <v>3</v>
      </c>
      <c r="G76" s="131"/>
      <c r="H76" s="131">
        <v>3</v>
      </c>
      <c r="I76" s="131">
        <v>45</v>
      </c>
      <c r="J76" s="132">
        <v>0</v>
      </c>
      <c r="K76" s="132">
        <v>0</v>
      </c>
      <c r="L76" s="132">
        <v>0</v>
      </c>
      <c r="M76" s="132">
        <v>15</v>
      </c>
      <c r="N76" s="132">
        <v>18</v>
      </c>
      <c r="O76" s="132">
        <v>12</v>
      </c>
      <c r="P76" s="87" t="s">
        <v>128</v>
      </c>
      <c r="Q76" s="20" t="s">
        <v>174</v>
      </c>
    </row>
    <row r="77" spans="1:17" s="89" customFormat="1" ht="12.75">
      <c r="A77" s="86">
        <v>27</v>
      </c>
      <c r="B77" s="86" t="s">
        <v>113</v>
      </c>
      <c r="C77" s="131">
        <v>4</v>
      </c>
      <c r="D77" s="131"/>
      <c r="E77" s="131"/>
      <c r="F77" s="131">
        <f t="shared" si="5"/>
        <v>2</v>
      </c>
      <c r="G77" s="131"/>
      <c r="H77" s="131">
        <v>2</v>
      </c>
      <c r="I77" s="131">
        <v>30</v>
      </c>
      <c r="J77" s="132">
        <v>0</v>
      </c>
      <c r="K77" s="132">
        <v>0</v>
      </c>
      <c r="L77" s="132">
        <v>0</v>
      </c>
      <c r="M77" s="132">
        <v>30</v>
      </c>
      <c r="N77" s="132">
        <v>0</v>
      </c>
      <c r="O77" s="132">
        <v>0</v>
      </c>
      <c r="P77" s="87" t="s">
        <v>128</v>
      </c>
      <c r="Q77" s="20" t="s">
        <v>174</v>
      </c>
    </row>
    <row r="78" spans="1:17" s="89" customFormat="1" ht="12.75">
      <c r="A78" s="86">
        <v>28</v>
      </c>
      <c r="B78" s="86" t="s">
        <v>68</v>
      </c>
      <c r="C78" s="131"/>
      <c r="D78" s="131">
        <v>4</v>
      </c>
      <c r="E78" s="131"/>
      <c r="F78" s="131">
        <f t="shared" si="5"/>
        <v>1</v>
      </c>
      <c r="G78" s="131"/>
      <c r="H78" s="131">
        <v>1</v>
      </c>
      <c r="I78" s="131">
        <v>30</v>
      </c>
      <c r="J78" s="132">
        <v>0</v>
      </c>
      <c r="K78" s="132">
        <v>0</v>
      </c>
      <c r="L78" s="132">
        <v>0</v>
      </c>
      <c r="M78" s="132">
        <v>15</v>
      </c>
      <c r="N78" s="132">
        <v>15</v>
      </c>
      <c r="O78" s="132">
        <v>0</v>
      </c>
      <c r="P78" s="87" t="s">
        <v>128</v>
      </c>
      <c r="Q78" s="20" t="s">
        <v>174</v>
      </c>
    </row>
    <row r="79" spans="1:17" s="89" customFormat="1" ht="12.75">
      <c r="A79" s="86">
        <v>29</v>
      </c>
      <c r="B79" s="86" t="s">
        <v>155</v>
      </c>
      <c r="C79" s="131"/>
      <c r="D79" s="131">
        <v>4</v>
      </c>
      <c r="E79" s="131"/>
      <c r="F79" s="131">
        <f t="shared" si="5"/>
        <v>1</v>
      </c>
      <c r="G79" s="131"/>
      <c r="H79" s="131">
        <v>1</v>
      </c>
      <c r="I79" s="131">
        <v>15</v>
      </c>
      <c r="J79" s="132">
        <v>0</v>
      </c>
      <c r="K79" s="132">
        <v>0</v>
      </c>
      <c r="L79" s="132">
        <v>0</v>
      </c>
      <c r="M79" s="132">
        <v>15</v>
      </c>
      <c r="N79" s="132">
        <v>0</v>
      </c>
      <c r="O79" s="132">
        <v>0</v>
      </c>
      <c r="P79" s="87" t="s">
        <v>127</v>
      </c>
      <c r="Q79" s="20"/>
    </row>
    <row r="80" spans="1:16" s="9" customFormat="1" ht="12.75">
      <c r="A80" s="7"/>
      <c r="B80" s="7" t="s">
        <v>13</v>
      </c>
      <c r="C80" s="8">
        <f>COUNT(C50:C79)</f>
        <v>7</v>
      </c>
      <c r="D80" s="8"/>
      <c r="E80" s="7"/>
      <c r="F80" s="8">
        <f aca="true" t="shared" si="6" ref="F80:O80">SUM(F50:F79)</f>
        <v>60</v>
      </c>
      <c r="G80" s="8">
        <f t="shared" si="6"/>
        <v>30</v>
      </c>
      <c r="H80" s="8">
        <f t="shared" si="6"/>
        <v>30</v>
      </c>
      <c r="I80" s="8">
        <f t="shared" si="6"/>
        <v>759</v>
      </c>
      <c r="J80" s="8">
        <f t="shared" si="6"/>
        <v>169</v>
      </c>
      <c r="K80" s="8">
        <f t="shared" si="6"/>
        <v>173</v>
      </c>
      <c r="L80" s="8">
        <f t="shared" si="6"/>
        <v>25</v>
      </c>
      <c r="M80" s="8">
        <f t="shared" si="6"/>
        <v>217</v>
      </c>
      <c r="N80" s="8">
        <f t="shared" si="6"/>
        <v>138</v>
      </c>
      <c r="O80" s="8">
        <f t="shared" si="6"/>
        <v>37</v>
      </c>
      <c r="P80" s="7"/>
    </row>
    <row r="81" spans="2:16" s="1" customFormat="1" ht="12.75">
      <c r="B81" s="14" t="s">
        <v>53</v>
      </c>
      <c r="D81" s="15"/>
      <c r="E81" s="15"/>
      <c r="F81" s="9"/>
      <c r="G81" s="9"/>
      <c r="H81" s="9"/>
      <c r="I81" s="166">
        <f>SUM(J80:L80)</f>
        <v>367</v>
      </c>
      <c r="J81" s="166"/>
      <c r="K81" s="166"/>
      <c r="L81" s="166">
        <f>SUM(M80:O80)</f>
        <v>392</v>
      </c>
      <c r="M81" s="166"/>
      <c r="N81" s="166"/>
      <c r="O81" s="6"/>
      <c r="P81" s="5"/>
    </row>
    <row r="82" spans="1:16" s="1" customFormat="1" ht="12.75">
      <c r="A82" s="5" t="s">
        <v>149</v>
      </c>
      <c r="B82"/>
      <c r="C82"/>
      <c r="D82"/>
      <c r="E82"/>
      <c r="F82"/>
      <c r="G82"/>
      <c r="H82"/>
      <c r="I82" s="35"/>
      <c r="J82" s="35"/>
      <c r="K82" s="35"/>
      <c r="L82" s="35"/>
      <c r="M82" s="35"/>
      <c r="N82" s="35"/>
      <c r="O82" s="6"/>
      <c r="P82" s="5"/>
    </row>
    <row r="83" spans="1:16" s="1" customFormat="1" ht="12.75">
      <c r="A83" s="5" t="s">
        <v>157</v>
      </c>
      <c r="B83"/>
      <c r="C83"/>
      <c r="D83"/>
      <c r="E83"/>
      <c r="F83"/>
      <c r="G83"/>
      <c r="H83"/>
      <c r="I83" s="35"/>
      <c r="J83" s="35"/>
      <c r="K83" s="35"/>
      <c r="L83" s="35"/>
      <c r="M83" s="35"/>
      <c r="N83" s="35"/>
      <c r="O83" s="6"/>
      <c r="P83" s="5"/>
    </row>
    <row r="84" spans="1:16" s="1" customFormat="1" ht="12.75">
      <c r="A84" s="161" t="s">
        <v>154</v>
      </c>
      <c r="B84" s="162"/>
      <c r="C84" s="162"/>
      <c r="D84" s="162"/>
      <c r="E84" s="15"/>
      <c r="F84" s="9"/>
      <c r="G84" s="9"/>
      <c r="H84" s="9"/>
      <c r="I84" s="35"/>
      <c r="J84" s="35"/>
      <c r="K84" s="35"/>
      <c r="L84" s="35"/>
      <c r="M84" s="35"/>
      <c r="N84" s="35"/>
      <c r="O84" s="6"/>
      <c r="P84" s="5"/>
    </row>
    <row r="85" spans="2:16" s="1" customFormat="1" ht="12.75">
      <c r="B85" s="54" t="s">
        <v>96</v>
      </c>
      <c r="C85" s="53"/>
      <c r="D85" s="53"/>
      <c r="E85" s="53"/>
      <c r="F85" s="55">
        <f>SUM(F50:F70)</f>
        <v>42</v>
      </c>
      <c r="G85" s="55">
        <f>SUM(G50:G70)</f>
        <v>21</v>
      </c>
      <c r="H85" s="55">
        <f>SUM(H50:H70)</f>
        <v>21</v>
      </c>
      <c r="I85" s="35"/>
      <c r="J85" s="35"/>
      <c r="K85" s="35"/>
      <c r="L85" s="35"/>
      <c r="M85" s="35"/>
      <c r="N85" s="35"/>
      <c r="O85" s="6"/>
      <c r="P85" s="5"/>
    </row>
    <row r="86" spans="2:16" s="1" customFormat="1" ht="12.75">
      <c r="B86" s="54" t="s">
        <v>97</v>
      </c>
      <c r="C86" s="53"/>
      <c r="D86" s="53"/>
      <c r="E86" s="53"/>
      <c r="F86" s="55">
        <f>SUM(F72:F79)</f>
        <v>18</v>
      </c>
      <c r="G86" s="55">
        <f>SUM(G72:G79)</f>
        <v>9</v>
      </c>
      <c r="H86" s="55">
        <f>SUM(H72:H79)</f>
        <v>9</v>
      </c>
      <c r="I86" s="35"/>
      <c r="J86" s="35"/>
      <c r="K86" s="35"/>
      <c r="L86" s="35"/>
      <c r="M86" s="35"/>
      <c r="N86" s="35"/>
      <c r="O86" s="6"/>
      <c r="P86" s="5"/>
    </row>
    <row r="87" spans="2:16" s="1" customFormat="1" ht="12.75">
      <c r="B87" s="14"/>
      <c r="D87" s="15"/>
      <c r="E87" s="15"/>
      <c r="F87" s="9"/>
      <c r="G87" s="9"/>
      <c r="H87" s="9"/>
      <c r="I87" s="35"/>
      <c r="J87" s="35"/>
      <c r="K87" s="35"/>
      <c r="L87" s="35"/>
      <c r="M87" s="35"/>
      <c r="N87" s="35"/>
      <c r="O87" s="6"/>
      <c r="P87" s="5"/>
    </row>
    <row r="88" spans="2:16" s="23" customFormat="1" ht="12.75">
      <c r="B88" s="85" t="s">
        <v>107</v>
      </c>
      <c r="C88" s="84"/>
      <c r="D88" s="84"/>
      <c r="E88" s="84"/>
      <c r="F88" s="84">
        <f>SUM(F50:F53)</f>
        <v>13</v>
      </c>
      <c r="G88" s="84">
        <f aca="true" t="shared" si="7" ref="G88:O88">SUM(G50:G53)</f>
        <v>11</v>
      </c>
      <c r="H88" s="84">
        <f t="shared" si="7"/>
        <v>2</v>
      </c>
      <c r="I88" s="84">
        <f t="shared" si="7"/>
        <v>160</v>
      </c>
      <c r="J88" s="84">
        <f t="shared" si="7"/>
        <v>75</v>
      </c>
      <c r="K88" s="84">
        <f t="shared" si="7"/>
        <v>35</v>
      </c>
      <c r="L88" s="84">
        <f t="shared" si="7"/>
        <v>20</v>
      </c>
      <c r="M88" s="84">
        <f t="shared" si="7"/>
        <v>15</v>
      </c>
      <c r="N88" s="84">
        <f t="shared" si="7"/>
        <v>15</v>
      </c>
      <c r="O88" s="84">
        <f t="shared" si="7"/>
        <v>0</v>
      </c>
      <c r="P88" s="16"/>
    </row>
    <row r="89" spans="2:15" s="18" customFormat="1" ht="25.5">
      <c r="B89" s="134" t="s">
        <v>173</v>
      </c>
      <c r="C89" s="16"/>
      <c r="D89" s="16"/>
      <c r="E89" s="16"/>
      <c r="F89" s="135">
        <f>+SUM(F50:F56)-F53+SUM(F64:F69)+SUM(F72:F78)</f>
        <v>43</v>
      </c>
      <c r="G89" s="135">
        <f aca="true" t="shared" si="8" ref="G89:O89">+SUM(G50:G56)-G53+SUM(G64:G69)+SUM(G72:G78)</f>
        <v>22</v>
      </c>
      <c r="H89" s="135">
        <f t="shared" si="8"/>
        <v>21</v>
      </c>
      <c r="I89" s="135">
        <f t="shared" si="8"/>
        <v>578</v>
      </c>
      <c r="J89" s="135">
        <f t="shared" si="8"/>
        <v>126</v>
      </c>
      <c r="K89" s="135">
        <f t="shared" si="8"/>
        <v>113</v>
      </c>
      <c r="L89" s="135">
        <f t="shared" si="8"/>
        <v>25</v>
      </c>
      <c r="M89" s="135">
        <f t="shared" si="8"/>
        <v>202</v>
      </c>
      <c r="N89" s="135">
        <f t="shared" si="8"/>
        <v>75</v>
      </c>
      <c r="O89" s="135">
        <f t="shared" si="8"/>
        <v>37</v>
      </c>
    </row>
    <row r="90" s="24" customFormat="1" ht="12.75"/>
    <row r="91" s="24" customFormat="1" ht="12.75"/>
    <row r="92" spans="2:15" s="24" customFormat="1" ht="12.75">
      <c r="B92" s="25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2:15" s="24" customFormat="1" ht="12.75">
      <c r="B93" s="25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2:15" s="24" customFormat="1" ht="12.75">
      <c r="B94" s="25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2:15" s="24" customFormat="1" ht="12.75">
      <c r="B95" s="2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2:15" ht="12.75">
      <c r="B96" s="11" t="s">
        <v>161</v>
      </c>
      <c r="D96" s="11"/>
      <c r="E96" s="16" t="s">
        <v>24</v>
      </c>
      <c r="F96" s="16" t="s">
        <v>0</v>
      </c>
      <c r="G96" s="16"/>
      <c r="H96" s="16"/>
      <c r="I96" s="16"/>
      <c r="J96" s="11"/>
      <c r="K96" s="11"/>
      <c r="L96" s="11"/>
      <c r="M96" s="11"/>
      <c r="N96" s="11"/>
      <c r="O96" s="11"/>
    </row>
    <row r="97" spans="2:15" ht="12.75">
      <c r="B97" t="s">
        <v>114</v>
      </c>
      <c r="D97" s="12"/>
      <c r="E97" s="36">
        <f>I97/I100</f>
        <v>0.48755490483162517</v>
      </c>
      <c r="F97" s="16" t="s">
        <v>25</v>
      </c>
      <c r="G97" s="16"/>
      <c r="H97" s="16"/>
      <c r="I97" s="16">
        <f>J132+M132</f>
        <v>333</v>
      </c>
      <c r="J97" s="11"/>
      <c r="K97" s="11"/>
      <c r="L97" s="11"/>
      <c r="M97" s="11"/>
      <c r="N97" s="11"/>
      <c r="O97" s="11"/>
    </row>
    <row r="98" spans="2:15" ht="12.75">
      <c r="B98" t="s">
        <v>62</v>
      </c>
      <c r="D98" s="12"/>
      <c r="E98" s="36">
        <f>I98/I100</f>
        <v>0.35431918008784774</v>
      </c>
      <c r="F98" s="16" t="s">
        <v>26</v>
      </c>
      <c r="G98" s="16"/>
      <c r="H98" s="16"/>
      <c r="I98" s="16">
        <f>K132+N132</f>
        <v>242</v>
      </c>
      <c r="J98" s="11"/>
      <c r="K98" s="11"/>
      <c r="L98" s="11"/>
      <c r="M98" s="11"/>
      <c r="N98" s="11"/>
      <c r="O98" s="11"/>
    </row>
    <row r="99" spans="2:15" ht="12.75">
      <c r="B99" t="s">
        <v>18</v>
      </c>
      <c r="D99" s="12"/>
      <c r="E99" s="36">
        <f>I99/I100</f>
        <v>0.1581259150805271</v>
      </c>
      <c r="F99" s="16" t="s">
        <v>27</v>
      </c>
      <c r="G99" s="16"/>
      <c r="H99" s="16"/>
      <c r="I99" s="16">
        <f>L132+O132</f>
        <v>108</v>
      </c>
      <c r="J99" s="11"/>
      <c r="K99" s="11"/>
      <c r="L99" s="11"/>
      <c r="M99" s="11"/>
      <c r="N99" s="11"/>
      <c r="O99" s="11"/>
    </row>
    <row r="100" spans="2:15" ht="12.75">
      <c r="B100" t="s">
        <v>29</v>
      </c>
      <c r="D100" s="11"/>
      <c r="E100" s="36">
        <f>SUM(E97:E99)</f>
        <v>1</v>
      </c>
      <c r="F100" s="16" t="s">
        <v>2</v>
      </c>
      <c r="G100" s="16"/>
      <c r="H100" s="16"/>
      <c r="I100" s="16">
        <f>SUM(I97:I99)</f>
        <v>683</v>
      </c>
      <c r="J100" s="11"/>
      <c r="K100" s="11"/>
      <c r="L100" s="11"/>
      <c r="M100" s="11"/>
      <c r="N100" s="11"/>
      <c r="O100" s="11"/>
    </row>
    <row r="101" ht="12.75">
      <c r="B101" t="s">
        <v>105</v>
      </c>
    </row>
    <row r="102" spans="1:16" ht="12.75" customHeight="1">
      <c r="A102" s="157" t="s">
        <v>19</v>
      </c>
      <c r="B102" s="159" t="s">
        <v>3</v>
      </c>
      <c r="C102" s="159" t="s">
        <v>86</v>
      </c>
      <c r="D102" s="159"/>
      <c r="E102" s="159"/>
      <c r="F102" s="154" t="s">
        <v>4</v>
      </c>
      <c r="G102" s="155"/>
      <c r="H102" s="156"/>
      <c r="I102" s="158" t="s">
        <v>5</v>
      </c>
      <c r="J102" s="164"/>
      <c r="K102" s="164"/>
      <c r="L102" s="164"/>
      <c r="M102" s="164"/>
      <c r="N102" s="164"/>
      <c r="O102" s="165"/>
      <c r="P102" s="148" t="s">
        <v>133</v>
      </c>
    </row>
    <row r="103" spans="1:16" s="1" customFormat="1" ht="12.75">
      <c r="A103" s="157"/>
      <c r="B103" s="167"/>
      <c r="C103" s="144" t="s">
        <v>6</v>
      </c>
      <c r="D103" s="146" t="s">
        <v>87</v>
      </c>
      <c r="E103" s="146" t="s">
        <v>88</v>
      </c>
      <c r="F103" s="144" t="s">
        <v>56</v>
      </c>
      <c r="G103" s="144" t="s">
        <v>94</v>
      </c>
      <c r="H103" s="144" t="s">
        <v>95</v>
      </c>
      <c r="I103" s="146" t="s">
        <v>91</v>
      </c>
      <c r="J103" s="151" t="s">
        <v>94</v>
      </c>
      <c r="K103" s="152"/>
      <c r="L103" s="153"/>
      <c r="M103" s="151" t="s">
        <v>95</v>
      </c>
      <c r="N103" s="152"/>
      <c r="O103" s="153"/>
      <c r="P103" s="149"/>
    </row>
    <row r="104" spans="1:16" s="1" customFormat="1" ht="12.75">
      <c r="A104" s="157"/>
      <c r="B104" s="168"/>
      <c r="C104" s="145"/>
      <c r="D104" s="147"/>
      <c r="E104" s="147"/>
      <c r="F104" s="145"/>
      <c r="G104" s="145"/>
      <c r="H104" s="145"/>
      <c r="I104" s="147"/>
      <c r="J104" s="44" t="s">
        <v>7</v>
      </c>
      <c r="K104" s="45" t="s">
        <v>8</v>
      </c>
      <c r="L104" s="45" t="s">
        <v>9</v>
      </c>
      <c r="M104" s="45" t="s">
        <v>7</v>
      </c>
      <c r="N104" s="45" t="s">
        <v>8</v>
      </c>
      <c r="O104" s="45" t="s">
        <v>9</v>
      </c>
      <c r="P104" s="150"/>
    </row>
    <row r="105" spans="1:17" s="17" customFormat="1" ht="12.75">
      <c r="A105" s="19">
        <f>A104+1</f>
        <v>1</v>
      </c>
      <c r="B105" s="83" t="s">
        <v>41</v>
      </c>
      <c r="C105" s="95">
        <v>5</v>
      </c>
      <c r="D105" s="95">
        <v>5</v>
      </c>
      <c r="E105" s="95"/>
      <c r="F105" s="70">
        <f>G105+H105</f>
        <v>3</v>
      </c>
      <c r="G105" s="95">
        <v>3</v>
      </c>
      <c r="H105" s="95"/>
      <c r="I105" s="95">
        <v>30</v>
      </c>
      <c r="J105" s="70">
        <v>15</v>
      </c>
      <c r="K105" s="70">
        <v>15</v>
      </c>
      <c r="L105" s="70">
        <v>0</v>
      </c>
      <c r="M105" s="70">
        <v>0</v>
      </c>
      <c r="N105" s="70">
        <v>0</v>
      </c>
      <c r="O105" s="70">
        <v>0</v>
      </c>
      <c r="P105" s="13" t="s">
        <v>120</v>
      </c>
      <c r="Q105" s="20" t="s">
        <v>174</v>
      </c>
    </row>
    <row r="106" spans="1:17" s="17" customFormat="1" ht="12.75">
      <c r="A106" s="19">
        <v>2</v>
      </c>
      <c r="B106" s="19" t="s">
        <v>45</v>
      </c>
      <c r="C106" s="95">
        <v>5</v>
      </c>
      <c r="D106" s="95">
        <v>5</v>
      </c>
      <c r="E106" s="95"/>
      <c r="F106" s="70">
        <f aca="true" t="shared" si="9" ref="F106:F131">G106+H106</f>
        <v>3</v>
      </c>
      <c r="G106" s="95">
        <v>3</v>
      </c>
      <c r="H106" s="95"/>
      <c r="I106" s="95">
        <v>30</v>
      </c>
      <c r="J106" s="70">
        <v>15</v>
      </c>
      <c r="K106" s="70">
        <v>15</v>
      </c>
      <c r="L106" s="70">
        <v>0</v>
      </c>
      <c r="M106" s="70">
        <v>0</v>
      </c>
      <c r="N106" s="70">
        <v>0</v>
      </c>
      <c r="O106" s="70">
        <v>0</v>
      </c>
      <c r="P106" s="13" t="s">
        <v>129</v>
      </c>
      <c r="Q106" s="20" t="s">
        <v>174</v>
      </c>
    </row>
    <row r="107" spans="1:17" s="17" customFormat="1" ht="12.75">
      <c r="A107" s="19">
        <v>3</v>
      </c>
      <c r="B107" s="19" t="s">
        <v>46</v>
      </c>
      <c r="C107" s="70"/>
      <c r="D107" s="95">
        <v>5</v>
      </c>
      <c r="E107" s="70"/>
      <c r="F107" s="70">
        <f t="shared" si="9"/>
        <v>3</v>
      </c>
      <c r="G107" s="70">
        <v>3</v>
      </c>
      <c r="H107" s="70"/>
      <c r="I107" s="70">
        <v>30</v>
      </c>
      <c r="J107" s="70">
        <v>15</v>
      </c>
      <c r="K107" s="70">
        <v>15</v>
      </c>
      <c r="L107" s="70">
        <v>0</v>
      </c>
      <c r="M107" s="70">
        <v>0</v>
      </c>
      <c r="N107" s="70">
        <v>0</v>
      </c>
      <c r="O107" s="70">
        <v>0</v>
      </c>
      <c r="P107" s="13" t="s">
        <v>126</v>
      </c>
      <c r="Q107" s="20" t="s">
        <v>174</v>
      </c>
    </row>
    <row r="108" spans="1:17" s="17" customFormat="1" ht="12.75">
      <c r="A108" s="19">
        <v>4</v>
      </c>
      <c r="B108" s="19" t="s">
        <v>47</v>
      </c>
      <c r="C108" s="70"/>
      <c r="D108" s="70">
        <v>6</v>
      </c>
      <c r="E108" s="70"/>
      <c r="F108" s="70">
        <f t="shared" si="9"/>
        <v>3</v>
      </c>
      <c r="G108" s="70"/>
      <c r="H108" s="70">
        <v>3</v>
      </c>
      <c r="I108" s="70">
        <v>30</v>
      </c>
      <c r="J108" s="70">
        <v>0</v>
      </c>
      <c r="K108" s="70">
        <v>0</v>
      </c>
      <c r="L108" s="70">
        <v>0</v>
      </c>
      <c r="M108" s="70">
        <v>15</v>
      </c>
      <c r="N108" s="70">
        <v>15</v>
      </c>
      <c r="O108" s="70">
        <v>0</v>
      </c>
      <c r="P108" s="13" t="s">
        <v>128</v>
      </c>
      <c r="Q108" s="20" t="s">
        <v>174</v>
      </c>
    </row>
    <row r="109" spans="1:17" s="17" customFormat="1" ht="12.75">
      <c r="A109" s="19">
        <v>5</v>
      </c>
      <c r="B109" s="19" t="s">
        <v>22</v>
      </c>
      <c r="C109" s="70"/>
      <c r="D109" s="70">
        <v>6</v>
      </c>
      <c r="E109" s="70"/>
      <c r="F109" s="70">
        <f t="shared" si="9"/>
        <v>2</v>
      </c>
      <c r="G109" s="70"/>
      <c r="H109" s="70">
        <v>2</v>
      </c>
      <c r="I109" s="70">
        <v>15</v>
      </c>
      <c r="J109" s="70">
        <v>0</v>
      </c>
      <c r="K109" s="70">
        <v>0</v>
      </c>
      <c r="L109" s="70">
        <v>0</v>
      </c>
      <c r="M109" s="70">
        <v>10</v>
      </c>
      <c r="N109" s="70">
        <v>0</v>
      </c>
      <c r="O109" s="70">
        <v>5</v>
      </c>
      <c r="P109" s="13" t="s">
        <v>129</v>
      </c>
      <c r="Q109" s="20" t="s">
        <v>174</v>
      </c>
    </row>
    <row r="110" spans="1:17" s="100" customFormat="1" ht="12.75">
      <c r="A110" s="98">
        <v>6</v>
      </c>
      <c r="B110" s="98" t="s">
        <v>80</v>
      </c>
      <c r="C110" s="108"/>
      <c r="D110" s="108">
        <v>6</v>
      </c>
      <c r="E110" s="108"/>
      <c r="F110" s="70">
        <f t="shared" si="9"/>
        <v>5</v>
      </c>
      <c r="G110" s="108"/>
      <c r="H110" s="108">
        <v>5</v>
      </c>
      <c r="I110" s="108">
        <v>40</v>
      </c>
      <c r="J110" s="126">
        <v>0</v>
      </c>
      <c r="K110" s="126">
        <v>0</v>
      </c>
      <c r="L110" s="126">
        <v>0</v>
      </c>
      <c r="M110" s="126">
        <v>10</v>
      </c>
      <c r="N110" s="126">
        <v>0</v>
      </c>
      <c r="O110" s="126">
        <v>30</v>
      </c>
      <c r="P110" s="99" t="s">
        <v>119</v>
      </c>
      <c r="Q110" s="20" t="s">
        <v>174</v>
      </c>
    </row>
    <row r="111" spans="1:17" s="1" customFormat="1" ht="12.75">
      <c r="A111" s="19">
        <v>7</v>
      </c>
      <c r="B111" s="19" t="s">
        <v>20</v>
      </c>
      <c r="C111" s="95"/>
      <c r="D111" s="95">
        <v>5</v>
      </c>
      <c r="E111" s="95"/>
      <c r="F111" s="70">
        <f t="shared" si="9"/>
        <v>2</v>
      </c>
      <c r="G111" s="95">
        <v>2</v>
      </c>
      <c r="H111" s="95"/>
      <c r="I111" s="95">
        <v>28</v>
      </c>
      <c r="J111" s="70">
        <v>10</v>
      </c>
      <c r="K111" s="70">
        <v>0</v>
      </c>
      <c r="L111" s="70">
        <v>18</v>
      </c>
      <c r="M111" s="70">
        <v>0</v>
      </c>
      <c r="N111" s="70">
        <v>0</v>
      </c>
      <c r="O111" s="70">
        <v>0</v>
      </c>
      <c r="P111" s="13" t="s">
        <v>119</v>
      </c>
      <c r="Q111" s="20" t="s">
        <v>174</v>
      </c>
    </row>
    <row r="112" spans="1:17" s="72" customFormat="1" ht="12.75">
      <c r="A112" s="19">
        <v>8</v>
      </c>
      <c r="B112" s="19" t="s">
        <v>55</v>
      </c>
      <c r="C112" s="70"/>
      <c r="D112" s="95">
        <v>5</v>
      </c>
      <c r="E112" s="70"/>
      <c r="F112" s="70">
        <f t="shared" si="9"/>
        <v>1</v>
      </c>
      <c r="G112" s="70">
        <v>1</v>
      </c>
      <c r="H112" s="70"/>
      <c r="I112" s="70">
        <v>20</v>
      </c>
      <c r="J112" s="70">
        <v>10</v>
      </c>
      <c r="K112" s="70">
        <v>10</v>
      </c>
      <c r="L112" s="70">
        <v>0</v>
      </c>
      <c r="M112" s="70">
        <v>0</v>
      </c>
      <c r="N112" s="70">
        <v>0</v>
      </c>
      <c r="O112" s="70">
        <v>0</v>
      </c>
      <c r="P112" s="51" t="s">
        <v>128</v>
      </c>
      <c r="Q112" s="20" t="s">
        <v>174</v>
      </c>
    </row>
    <row r="113" spans="1:17" s="1" customFormat="1" ht="12.75">
      <c r="A113" s="19">
        <v>9</v>
      </c>
      <c r="B113" s="19" t="s">
        <v>52</v>
      </c>
      <c r="C113" s="70"/>
      <c r="D113" s="70">
        <v>5</v>
      </c>
      <c r="E113" s="70"/>
      <c r="F113" s="70">
        <f t="shared" si="9"/>
        <v>1</v>
      </c>
      <c r="G113" s="70">
        <v>1</v>
      </c>
      <c r="H113" s="70"/>
      <c r="I113" s="70">
        <v>12</v>
      </c>
      <c r="J113" s="118">
        <v>12</v>
      </c>
      <c r="K113" s="118">
        <v>0</v>
      </c>
      <c r="L113" s="118">
        <v>0</v>
      </c>
      <c r="M113" s="118">
        <v>0</v>
      </c>
      <c r="N113" s="118">
        <v>0</v>
      </c>
      <c r="O113" s="118">
        <v>0</v>
      </c>
      <c r="P113" s="13" t="s">
        <v>130</v>
      </c>
      <c r="Q113" s="20" t="s">
        <v>174</v>
      </c>
    </row>
    <row r="114" spans="1:17" s="74" customFormat="1" ht="25.5">
      <c r="A114" s="94">
        <f>A113+1</f>
        <v>10</v>
      </c>
      <c r="B114" s="28" t="s">
        <v>116</v>
      </c>
      <c r="C114" s="70"/>
      <c r="D114" s="95">
        <v>5</v>
      </c>
      <c r="E114" s="70"/>
      <c r="F114" s="70">
        <f t="shared" si="9"/>
        <v>1</v>
      </c>
      <c r="G114" s="70">
        <v>1</v>
      </c>
      <c r="H114" s="70"/>
      <c r="I114" s="70">
        <v>20</v>
      </c>
      <c r="J114" s="70">
        <v>10</v>
      </c>
      <c r="K114" s="70">
        <v>10</v>
      </c>
      <c r="L114" s="70">
        <v>0</v>
      </c>
      <c r="M114" s="70">
        <v>0</v>
      </c>
      <c r="N114" s="70">
        <v>0</v>
      </c>
      <c r="O114" s="70">
        <v>0</v>
      </c>
      <c r="P114" s="61" t="s">
        <v>120</v>
      </c>
      <c r="Q114" s="136" t="s">
        <v>174</v>
      </c>
    </row>
    <row r="115" spans="1:17" s="1" customFormat="1" ht="12.75">
      <c r="A115" s="19">
        <f>A114+1</f>
        <v>11</v>
      </c>
      <c r="B115" s="3" t="s">
        <v>138</v>
      </c>
      <c r="C115" s="70"/>
      <c r="D115" s="95"/>
      <c r="E115" s="70">
        <v>5</v>
      </c>
      <c r="F115" s="70">
        <f t="shared" si="9"/>
        <v>2</v>
      </c>
      <c r="G115" s="70">
        <v>2</v>
      </c>
      <c r="H115" s="70"/>
      <c r="I115" s="70">
        <v>15</v>
      </c>
      <c r="J115" s="70">
        <v>0</v>
      </c>
      <c r="K115" s="70">
        <v>15</v>
      </c>
      <c r="L115" s="70">
        <v>0</v>
      </c>
      <c r="M115" s="70">
        <v>0</v>
      </c>
      <c r="N115" s="70">
        <v>0</v>
      </c>
      <c r="O115" s="70">
        <v>0</v>
      </c>
      <c r="P115" s="13" t="s">
        <v>127</v>
      </c>
      <c r="Q115" s="20"/>
    </row>
    <row r="116" spans="1:17" s="1" customFormat="1" ht="12.75">
      <c r="A116" s="19">
        <v>12</v>
      </c>
      <c r="B116" s="3" t="s">
        <v>139</v>
      </c>
      <c r="C116" s="70"/>
      <c r="D116" s="95"/>
      <c r="E116" s="70">
        <v>6</v>
      </c>
      <c r="F116" s="70">
        <f t="shared" si="9"/>
        <v>6</v>
      </c>
      <c r="G116" s="70"/>
      <c r="H116" s="70">
        <v>6</v>
      </c>
      <c r="I116" s="70">
        <v>30</v>
      </c>
      <c r="J116" s="70">
        <v>0</v>
      </c>
      <c r="K116" s="70">
        <v>0</v>
      </c>
      <c r="L116" s="70">
        <v>0</v>
      </c>
      <c r="M116" s="70">
        <v>0</v>
      </c>
      <c r="N116" s="70">
        <v>30</v>
      </c>
      <c r="O116" s="70">
        <v>0</v>
      </c>
      <c r="P116" s="13" t="s">
        <v>127</v>
      </c>
      <c r="Q116" s="20"/>
    </row>
    <row r="117" spans="1:17" s="1" customFormat="1" ht="12.75">
      <c r="A117" s="19">
        <v>13</v>
      </c>
      <c r="B117" s="19" t="s">
        <v>42</v>
      </c>
      <c r="C117" s="70"/>
      <c r="D117" s="95">
        <v>5</v>
      </c>
      <c r="E117" s="70"/>
      <c r="F117" s="70">
        <f t="shared" si="9"/>
        <v>1</v>
      </c>
      <c r="G117" s="70">
        <v>1</v>
      </c>
      <c r="H117" s="70"/>
      <c r="I117" s="70">
        <v>15</v>
      </c>
      <c r="J117" s="70">
        <v>15</v>
      </c>
      <c r="K117" s="70">
        <v>0</v>
      </c>
      <c r="L117" s="70">
        <v>0</v>
      </c>
      <c r="M117" s="70">
        <v>0</v>
      </c>
      <c r="N117" s="70">
        <v>0</v>
      </c>
      <c r="O117" s="70">
        <v>0</v>
      </c>
      <c r="P117" s="13" t="s">
        <v>128</v>
      </c>
      <c r="Q117" s="20" t="s">
        <v>174</v>
      </c>
    </row>
    <row r="118" spans="1:17" s="1" customFormat="1" ht="12.75">
      <c r="A118" s="19">
        <v>14</v>
      </c>
      <c r="B118" s="19" t="s">
        <v>43</v>
      </c>
      <c r="C118" s="70">
        <v>5</v>
      </c>
      <c r="D118" s="95">
        <v>5</v>
      </c>
      <c r="E118" s="70"/>
      <c r="F118" s="70">
        <f t="shared" si="9"/>
        <v>2</v>
      </c>
      <c r="G118" s="70">
        <v>2</v>
      </c>
      <c r="H118" s="70"/>
      <c r="I118" s="70">
        <v>28</v>
      </c>
      <c r="J118" s="118">
        <v>18</v>
      </c>
      <c r="K118" s="118">
        <v>10</v>
      </c>
      <c r="L118" s="118">
        <v>0</v>
      </c>
      <c r="M118" s="118">
        <v>0</v>
      </c>
      <c r="N118" s="118">
        <v>0</v>
      </c>
      <c r="O118" s="118">
        <v>0</v>
      </c>
      <c r="P118" s="13" t="s">
        <v>120</v>
      </c>
      <c r="Q118" s="20" t="s">
        <v>174</v>
      </c>
    </row>
    <row r="119" spans="1:17" s="1" customFormat="1" ht="13.5" customHeight="1">
      <c r="A119" s="19">
        <v>15</v>
      </c>
      <c r="B119" s="19" t="s">
        <v>51</v>
      </c>
      <c r="C119" s="70"/>
      <c r="D119" s="95">
        <v>5</v>
      </c>
      <c r="E119" s="70"/>
      <c r="F119" s="70">
        <f t="shared" si="9"/>
        <v>2</v>
      </c>
      <c r="G119" s="70">
        <v>2</v>
      </c>
      <c r="H119" s="70"/>
      <c r="I119" s="70">
        <v>30</v>
      </c>
      <c r="J119" s="70">
        <v>15</v>
      </c>
      <c r="K119" s="70">
        <v>0</v>
      </c>
      <c r="L119" s="70">
        <v>15</v>
      </c>
      <c r="M119" s="70">
        <v>0</v>
      </c>
      <c r="N119" s="70">
        <v>0</v>
      </c>
      <c r="O119" s="70">
        <v>0</v>
      </c>
      <c r="P119" s="2" t="s">
        <v>134</v>
      </c>
      <c r="Q119" s="20" t="s">
        <v>174</v>
      </c>
    </row>
    <row r="120" spans="1:17" s="72" customFormat="1" ht="12.75">
      <c r="A120" s="94">
        <v>16</v>
      </c>
      <c r="B120" s="94" t="s">
        <v>78</v>
      </c>
      <c r="C120" s="70">
        <v>6</v>
      </c>
      <c r="D120" s="70">
        <v>6</v>
      </c>
      <c r="E120" s="70"/>
      <c r="F120" s="70">
        <f t="shared" si="9"/>
        <v>2</v>
      </c>
      <c r="G120" s="70"/>
      <c r="H120" s="70">
        <v>2</v>
      </c>
      <c r="I120" s="70">
        <v>25</v>
      </c>
      <c r="J120" s="70">
        <v>0</v>
      </c>
      <c r="K120" s="70">
        <v>0</v>
      </c>
      <c r="L120" s="70">
        <v>0</v>
      </c>
      <c r="M120" s="70">
        <v>13</v>
      </c>
      <c r="N120" s="70">
        <v>12</v>
      </c>
      <c r="O120" s="70">
        <v>0</v>
      </c>
      <c r="P120" s="105" t="s">
        <v>128</v>
      </c>
      <c r="Q120" s="20" t="s">
        <v>174</v>
      </c>
    </row>
    <row r="121" spans="1:17" s="1" customFormat="1" ht="12.75">
      <c r="A121" s="19">
        <v>17</v>
      </c>
      <c r="B121" s="19" t="s">
        <v>44</v>
      </c>
      <c r="C121" s="70"/>
      <c r="D121" s="70" t="s">
        <v>166</v>
      </c>
      <c r="E121" s="70"/>
      <c r="F121" s="70">
        <f t="shared" si="9"/>
        <v>2</v>
      </c>
      <c r="G121" s="70">
        <v>1</v>
      </c>
      <c r="H121" s="70">
        <v>1</v>
      </c>
      <c r="I121" s="70">
        <v>30</v>
      </c>
      <c r="J121" s="70">
        <v>15</v>
      </c>
      <c r="K121" s="70">
        <v>0</v>
      </c>
      <c r="L121" s="70">
        <v>0</v>
      </c>
      <c r="M121" s="70">
        <v>15</v>
      </c>
      <c r="N121" s="70">
        <v>0</v>
      </c>
      <c r="O121" s="70">
        <v>0</v>
      </c>
      <c r="P121" s="2" t="s">
        <v>127</v>
      </c>
      <c r="Q121" s="20"/>
    </row>
    <row r="122" spans="1:17" s="1" customFormat="1" ht="12.75">
      <c r="A122" s="19">
        <v>18</v>
      </c>
      <c r="B122" s="19" t="s">
        <v>48</v>
      </c>
      <c r="C122" s="95"/>
      <c r="D122" s="95">
        <v>6</v>
      </c>
      <c r="E122" s="95"/>
      <c r="F122" s="70">
        <f t="shared" si="9"/>
        <v>1</v>
      </c>
      <c r="G122" s="95"/>
      <c r="H122" s="95">
        <v>1</v>
      </c>
      <c r="I122" s="95">
        <v>15</v>
      </c>
      <c r="J122" s="70">
        <v>0</v>
      </c>
      <c r="K122" s="70">
        <v>0</v>
      </c>
      <c r="L122" s="70">
        <v>0</v>
      </c>
      <c r="M122" s="70">
        <v>15</v>
      </c>
      <c r="N122" s="70">
        <v>0</v>
      </c>
      <c r="O122" s="70">
        <v>0</v>
      </c>
      <c r="P122" s="13" t="s">
        <v>120</v>
      </c>
      <c r="Q122" s="20" t="s">
        <v>174</v>
      </c>
    </row>
    <row r="123" spans="1:17" s="1" customFormat="1" ht="25.5">
      <c r="A123" s="19">
        <v>19</v>
      </c>
      <c r="B123" s="106" t="s">
        <v>49</v>
      </c>
      <c r="C123" s="70">
        <v>6</v>
      </c>
      <c r="D123" s="70"/>
      <c r="E123" s="70"/>
      <c r="F123" s="70">
        <f t="shared" si="9"/>
        <v>1</v>
      </c>
      <c r="G123" s="70"/>
      <c r="H123" s="70">
        <v>1</v>
      </c>
      <c r="I123" s="70">
        <v>15</v>
      </c>
      <c r="J123" s="118">
        <v>0</v>
      </c>
      <c r="K123" s="118">
        <v>0</v>
      </c>
      <c r="L123" s="118">
        <v>0</v>
      </c>
      <c r="M123" s="118">
        <v>15</v>
      </c>
      <c r="N123" s="118">
        <v>0</v>
      </c>
      <c r="O123" s="118">
        <v>0</v>
      </c>
      <c r="P123" s="45" t="s">
        <v>120</v>
      </c>
      <c r="Q123" s="137" t="s">
        <v>174</v>
      </c>
    </row>
    <row r="124" spans="1:17" ht="12.75">
      <c r="A124" s="3"/>
      <c r="B124" s="75" t="s">
        <v>58</v>
      </c>
      <c r="C124" s="2"/>
      <c r="D124" s="2"/>
      <c r="E124" s="2"/>
      <c r="F124" s="13"/>
      <c r="G124" s="2"/>
      <c r="H124" s="2"/>
      <c r="I124" s="2"/>
      <c r="J124" s="2"/>
      <c r="K124" s="2"/>
      <c r="L124" s="2"/>
      <c r="M124" s="2"/>
      <c r="N124" s="2"/>
      <c r="O124" s="2"/>
      <c r="P124" s="45"/>
      <c r="Q124" s="20"/>
    </row>
    <row r="125" spans="1:17" s="1" customFormat="1" ht="25.5">
      <c r="A125" s="69">
        <v>20</v>
      </c>
      <c r="B125" s="32" t="s">
        <v>69</v>
      </c>
      <c r="C125" s="45"/>
      <c r="D125" s="45">
        <v>5</v>
      </c>
      <c r="E125" s="45"/>
      <c r="F125" s="70">
        <f t="shared" si="9"/>
        <v>2</v>
      </c>
      <c r="G125" s="45">
        <v>2</v>
      </c>
      <c r="H125" s="45"/>
      <c r="I125" s="45">
        <v>30</v>
      </c>
      <c r="J125" s="45">
        <v>15</v>
      </c>
      <c r="K125" s="45">
        <v>15</v>
      </c>
      <c r="L125" s="45">
        <v>0</v>
      </c>
      <c r="M125" s="45">
        <v>0</v>
      </c>
      <c r="N125" s="45">
        <v>0</v>
      </c>
      <c r="O125" s="45">
        <v>0</v>
      </c>
      <c r="P125" s="45" t="s">
        <v>126</v>
      </c>
      <c r="Q125" s="137" t="s">
        <v>174</v>
      </c>
    </row>
    <row r="126" spans="1:17" s="1" customFormat="1" ht="12.75">
      <c r="A126" s="3">
        <v>21</v>
      </c>
      <c r="B126" s="3" t="s">
        <v>70</v>
      </c>
      <c r="C126" s="2">
        <v>5</v>
      </c>
      <c r="D126" s="2">
        <v>5</v>
      </c>
      <c r="E126" s="2"/>
      <c r="F126" s="13">
        <f t="shared" si="9"/>
        <v>2</v>
      </c>
      <c r="G126" s="2">
        <v>2</v>
      </c>
      <c r="H126" s="2"/>
      <c r="I126" s="2">
        <v>45</v>
      </c>
      <c r="J126" s="2">
        <v>15</v>
      </c>
      <c r="K126" s="2">
        <v>15</v>
      </c>
      <c r="L126" s="2">
        <v>15</v>
      </c>
      <c r="M126" s="2">
        <v>0</v>
      </c>
      <c r="N126" s="2">
        <v>0</v>
      </c>
      <c r="O126" s="2">
        <v>0</v>
      </c>
      <c r="P126" s="45" t="s">
        <v>128</v>
      </c>
      <c r="Q126" s="20" t="s">
        <v>174</v>
      </c>
    </row>
    <row r="127" spans="1:17" s="100" customFormat="1" ht="12.75">
      <c r="A127" s="98">
        <v>22</v>
      </c>
      <c r="B127" s="98" t="s">
        <v>71</v>
      </c>
      <c r="C127" s="99"/>
      <c r="D127" s="99">
        <v>5</v>
      </c>
      <c r="E127" s="99"/>
      <c r="F127" s="99">
        <f t="shared" si="9"/>
        <v>2</v>
      </c>
      <c r="G127" s="99">
        <v>2</v>
      </c>
      <c r="H127" s="99"/>
      <c r="I127" s="99">
        <v>30</v>
      </c>
      <c r="J127" s="99">
        <v>15</v>
      </c>
      <c r="K127" s="99">
        <v>0</v>
      </c>
      <c r="L127" s="99">
        <v>15</v>
      </c>
      <c r="M127" s="99">
        <v>0</v>
      </c>
      <c r="N127" s="99">
        <v>0</v>
      </c>
      <c r="O127" s="99">
        <v>0</v>
      </c>
      <c r="P127" s="107" t="s">
        <v>119</v>
      </c>
      <c r="Q127" s="20" t="s">
        <v>174</v>
      </c>
    </row>
    <row r="128" spans="1:17" s="100" customFormat="1" ht="12.75">
      <c r="A128" s="98">
        <v>23</v>
      </c>
      <c r="B128" s="98" t="s">
        <v>72</v>
      </c>
      <c r="C128" s="99"/>
      <c r="D128" s="99">
        <v>5</v>
      </c>
      <c r="E128" s="99"/>
      <c r="F128" s="99">
        <f t="shared" si="9"/>
        <v>2</v>
      </c>
      <c r="G128" s="99">
        <v>2</v>
      </c>
      <c r="H128" s="99"/>
      <c r="I128" s="99">
        <v>45</v>
      </c>
      <c r="J128" s="99">
        <v>0</v>
      </c>
      <c r="K128" s="99">
        <v>35</v>
      </c>
      <c r="L128" s="99">
        <v>10</v>
      </c>
      <c r="M128" s="99">
        <v>0</v>
      </c>
      <c r="N128" s="99">
        <v>0</v>
      </c>
      <c r="O128" s="99">
        <v>0</v>
      </c>
      <c r="P128" s="108" t="s">
        <v>120</v>
      </c>
      <c r="Q128" s="20" t="s">
        <v>174</v>
      </c>
    </row>
    <row r="129" spans="1:17" s="1" customFormat="1" ht="12.75">
      <c r="A129" s="3">
        <v>24</v>
      </c>
      <c r="B129" s="3" t="s">
        <v>73</v>
      </c>
      <c r="C129" s="2"/>
      <c r="D129" s="2">
        <v>6</v>
      </c>
      <c r="E129" s="2"/>
      <c r="F129" s="13">
        <f t="shared" si="9"/>
        <v>3</v>
      </c>
      <c r="G129" s="2"/>
      <c r="H129" s="2">
        <v>3</v>
      </c>
      <c r="I129" s="2">
        <v>30</v>
      </c>
      <c r="J129" s="2">
        <v>0</v>
      </c>
      <c r="K129" s="2">
        <v>0</v>
      </c>
      <c r="L129" s="2">
        <v>0</v>
      </c>
      <c r="M129" s="2">
        <v>15</v>
      </c>
      <c r="N129" s="2">
        <v>15</v>
      </c>
      <c r="O129" s="2">
        <v>0</v>
      </c>
      <c r="P129" s="45" t="s">
        <v>131</v>
      </c>
      <c r="Q129" s="20" t="s">
        <v>174</v>
      </c>
    </row>
    <row r="130" spans="1:17" s="1" customFormat="1" ht="12.75">
      <c r="A130" s="3">
        <v>25</v>
      </c>
      <c r="B130" s="3" t="s">
        <v>74</v>
      </c>
      <c r="C130" s="2">
        <v>6</v>
      </c>
      <c r="D130" s="2">
        <v>6</v>
      </c>
      <c r="E130" s="2"/>
      <c r="F130" s="13">
        <f t="shared" si="9"/>
        <v>4</v>
      </c>
      <c r="G130" s="2"/>
      <c r="H130" s="2">
        <v>4</v>
      </c>
      <c r="I130" s="2">
        <v>30</v>
      </c>
      <c r="J130" s="2">
        <v>0</v>
      </c>
      <c r="K130" s="2">
        <v>0</v>
      </c>
      <c r="L130" s="2">
        <v>0</v>
      </c>
      <c r="M130" s="2">
        <v>15</v>
      </c>
      <c r="N130" s="2">
        <v>15</v>
      </c>
      <c r="O130" s="2">
        <v>0</v>
      </c>
      <c r="P130" s="45" t="s">
        <v>128</v>
      </c>
      <c r="Q130" s="20" t="s">
        <v>174</v>
      </c>
    </row>
    <row r="131" spans="1:16" s="1" customFormat="1" ht="12.75">
      <c r="A131" s="3">
        <v>26</v>
      </c>
      <c r="B131" s="3" t="s">
        <v>165</v>
      </c>
      <c r="C131" s="2"/>
      <c r="D131" s="2">
        <v>6</v>
      </c>
      <c r="E131" s="2"/>
      <c r="F131" s="13">
        <f t="shared" si="9"/>
        <v>2</v>
      </c>
      <c r="G131" s="2"/>
      <c r="H131" s="2">
        <v>2</v>
      </c>
      <c r="I131" s="2">
        <v>15</v>
      </c>
      <c r="J131" s="2">
        <v>0</v>
      </c>
      <c r="K131" s="2">
        <v>0</v>
      </c>
      <c r="L131" s="2">
        <v>0</v>
      </c>
      <c r="M131" s="2">
        <v>15</v>
      </c>
      <c r="N131" s="2">
        <v>0</v>
      </c>
      <c r="O131" s="2">
        <v>0</v>
      </c>
      <c r="P131" s="45" t="s">
        <v>127</v>
      </c>
    </row>
    <row r="132" spans="1:16" s="9" customFormat="1" ht="12.75">
      <c r="A132" s="7"/>
      <c r="B132" s="7" t="s">
        <v>13</v>
      </c>
      <c r="C132" s="8">
        <f>COUNT(C105:C131)</f>
        <v>7</v>
      </c>
      <c r="D132" s="7"/>
      <c r="E132" s="7"/>
      <c r="F132" s="8">
        <f aca="true" t="shared" si="10" ref="F132:O132">SUM(F105:F131)</f>
        <v>60</v>
      </c>
      <c r="G132" s="8">
        <f t="shared" si="10"/>
        <v>30</v>
      </c>
      <c r="H132" s="8">
        <f t="shared" si="10"/>
        <v>30</v>
      </c>
      <c r="I132" s="8">
        <f t="shared" si="10"/>
        <v>683</v>
      </c>
      <c r="J132" s="8">
        <f t="shared" si="10"/>
        <v>195</v>
      </c>
      <c r="K132" s="8">
        <f t="shared" si="10"/>
        <v>155</v>
      </c>
      <c r="L132" s="8">
        <f t="shared" si="10"/>
        <v>73</v>
      </c>
      <c r="M132" s="8">
        <f t="shared" si="10"/>
        <v>138</v>
      </c>
      <c r="N132" s="8">
        <f t="shared" si="10"/>
        <v>87</v>
      </c>
      <c r="O132" s="8">
        <f t="shared" si="10"/>
        <v>35</v>
      </c>
      <c r="P132" s="7"/>
    </row>
    <row r="133" spans="2:16" s="11" customFormat="1" ht="12.75">
      <c r="B133" s="11" t="s">
        <v>53</v>
      </c>
      <c r="J133" s="163">
        <f>SUM(J132:L132)</f>
        <v>423</v>
      </c>
      <c r="K133" s="163"/>
      <c r="L133" s="163"/>
      <c r="M133" s="163">
        <f>SUM(M132:O132)</f>
        <v>260</v>
      </c>
      <c r="N133" s="163"/>
      <c r="O133" s="163"/>
      <c r="P133" s="10"/>
    </row>
    <row r="134" spans="2:16" s="16" customFormat="1" ht="12.75">
      <c r="B134" s="16" t="s">
        <v>163</v>
      </c>
      <c r="J134" s="48"/>
      <c r="K134" s="48"/>
      <c r="L134" s="48"/>
      <c r="M134" s="48"/>
      <c r="N134" s="48"/>
      <c r="O134" s="48"/>
      <c r="P134" s="49"/>
    </row>
    <row r="135" spans="2:16" s="11" customFormat="1" ht="12.75">
      <c r="B135" s="5" t="s">
        <v>164</v>
      </c>
      <c r="J135" s="34"/>
      <c r="K135" s="34"/>
      <c r="L135" s="34"/>
      <c r="M135" s="34"/>
      <c r="N135" s="34"/>
      <c r="O135" s="34"/>
      <c r="P135" s="10"/>
    </row>
    <row r="136" spans="2:16" s="11" customFormat="1" ht="12.75">
      <c r="B136" s="5"/>
      <c r="J136" s="34"/>
      <c r="K136" s="34"/>
      <c r="L136" s="34"/>
      <c r="M136" s="34"/>
      <c r="N136" s="34"/>
      <c r="O136" s="34"/>
      <c r="P136" s="10"/>
    </row>
    <row r="137" spans="2:8" ht="12.75">
      <c r="B137" s="54" t="s">
        <v>96</v>
      </c>
      <c r="C137" s="53"/>
      <c r="D137" s="53"/>
      <c r="E137" s="53"/>
      <c r="F137" s="56">
        <f>SUM(F105:F123)</f>
        <v>43</v>
      </c>
      <c r="G137" s="56">
        <f>SUM(G105:G123)</f>
        <v>22</v>
      </c>
      <c r="H137" s="56">
        <f>SUM(H105:H123)</f>
        <v>21</v>
      </c>
    </row>
    <row r="138" spans="1:16" ht="12.75">
      <c r="A138" s="1"/>
      <c r="B138" s="54" t="s">
        <v>97</v>
      </c>
      <c r="C138" s="53"/>
      <c r="D138" s="53"/>
      <c r="E138" s="53"/>
      <c r="F138" s="56">
        <f>SUM(F125:F131)</f>
        <v>17</v>
      </c>
      <c r="G138" s="56">
        <f>SUM(G125:G131)</f>
        <v>8</v>
      </c>
      <c r="H138" s="56">
        <f>SUM(H125:H131)</f>
        <v>9</v>
      </c>
      <c r="I138" s="43"/>
      <c r="J138" s="43"/>
      <c r="K138" s="35"/>
      <c r="L138" s="35"/>
      <c r="M138" s="35"/>
      <c r="N138" s="35"/>
      <c r="O138" s="6"/>
      <c r="P138" s="5"/>
    </row>
    <row r="139" spans="1:16" ht="12.75">
      <c r="A139" s="1"/>
      <c r="B139" s="1"/>
      <c r="C139" s="53"/>
      <c r="D139" s="53"/>
      <c r="E139" s="53"/>
      <c r="F139" s="9"/>
      <c r="G139" s="9"/>
      <c r="H139" s="9"/>
      <c r="I139" s="40"/>
      <c r="J139" s="40"/>
      <c r="K139" s="35"/>
      <c r="L139" s="35"/>
      <c r="M139" s="35"/>
      <c r="N139" s="35"/>
      <c r="O139" s="6"/>
      <c r="P139" s="5"/>
    </row>
    <row r="140" spans="2:15" s="96" customFormat="1" ht="12.75">
      <c r="B140" s="97" t="s">
        <v>117</v>
      </c>
      <c r="F140" s="96">
        <f>+F110+F127+F128</f>
        <v>9</v>
      </c>
      <c r="G140" s="96">
        <f aca="true" t="shared" si="11" ref="G140:O140">+G110+G127+G128</f>
        <v>4</v>
      </c>
      <c r="H140" s="96">
        <f t="shared" si="11"/>
        <v>5</v>
      </c>
      <c r="I140" s="96">
        <f t="shared" si="11"/>
        <v>115</v>
      </c>
      <c r="J140" s="96">
        <f t="shared" si="11"/>
        <v>15</v>
      </c>
      <c r="K140" s="96">
        <f t="shared" si="11"/>
        <v>35</v>
      </c>
      <c r="L140" s="96">
        <f t="shared" si="11"/>
        <v>25</v>
      </c>
      <c r="M140" s="96">
        <f t="shared" si="11"/>
        <v>10</v>
      </c>
      <c r="N140" s="96">
        <f t="shared" si="11"/>
        <v>0</v>
      </c>
      <c r="O140" s="96">
        <f t="shared" si="11"/>
        <v>30</v>
      </c>
    </row>
    <row r="141" spans="2:15" s="18" customFormat="1" ht="25.5">
      <c r="B141" s="134" t="s">
        <v>173</v>
      </c>
      <c r="C141" s="16"/>
      <c r="D141" s="16"/>
      <c r="E141" s="16"/>
      <c r="F141" s="135">
        <f>+SUM(F105:F114)+SUM(F117:F120)+SUM(F122:F123)+SUM(F125:F130)</f>
        <v>48</v>
      </c>
      <c r="G141" s="135">
        <f aca="true" t="shared" si="12" ref="G141:O141">+SUM(G105:G114)+SUM(G117:G120)+SUM(G122:G123)+SUM(G125:G130)</f>
        <v>27</v>
      </c>
      <c r="H141" s="135">
        <f t="shared" si="12"/>
        <v>21</v>
      </c>
      <c r="I141" s="135">
        <f t="shared" si="12"/>
        <v>593</v>
      </c>
      <c r="J141" s="135">
        <f t="shared" si="12"/>
        <v>180</v>
      </c>
      <c r="K141" s="135">
        <f t="shared" si="12"/>
        <v>140</v>
      </c>
      <c r="L141" s="135">
        <f t="shared" si="12"/>
        <v>73</v>
      </c>
      <c r="M141" s="135">
        <f t="shared" si="12"/>
        <v>108</v>
      </c>
      <c r="N141" s="135">
        <f t="shared" si="12"/>
        <v>57</v>
      </c>
      <c r="O141" s="135">
        <f t="shared" si="12"/>
        <v>35</v>
      </c>
    </row>
    <row r="142" s="18" customFormat="1" ht="12.75"/>
    <row r="143" spans="2:6" s="18" customFormat="1" ht="12.75">
      <c r="B143" s="57" t="s">
        <v>85</v>
      </c>
      <c r="C143" s="9"/>
      <c r="D143" s="9"/>
      <c r="E143" s="9"/>
      <c r="F143" s="9">
        <f>F144+F145</f>
        <v>180</v>
      </c>
    </row>
    <row r="144" spans="2:6" s="18" customFormat="1" ht="12.75">
      <c r="B144" s="52" t="s">
        <v>98</v>
      </c>
      <c r="C144" s="9"/>
      <c r="D144" s="9"/>
      <c r="E144" s="9"/>
      <c r="F144" s="9">
        <f>F33+F85+F137</f>
        <v>145</v>
      </c>
    </row>
    <row r="145" spans="2:6" s="18" customFormat="1" ht="12.75">
      <c r="B145" s="52" t="s">
        <v>99</v>
      </c>
      <c r="C145" s="9"/>
      <c r="D145" s="9"/>
      <c r="E145" s="9"/>
      <c r="F145" s="9">
        <f>F86+F138</f>
        <v>35</v>
      </c>
    </row>
    <row r="146" spans="2:6" s="18" customFormat="1" ht="12.75">
      <c r="B146" s="52"/>
      <c r="C146" s="9"/>
      <c r="D146" s="9"/>
      <c r="E146" s="9"/>
      <c r="F146" s="9"/>
    </row>
    <row r="147" spans="2:6" s="18" customFormat="1" ht="12.75">
      <c r="B147" s="52"/>
      <c r="C147" s="9"/>
      <c r="D147" s="9"/>
      <c r="E147" s="9"/>
      <c r="F147" s="9"/>
    </row>
    <row r="148" spans="2:6" s="18" customFormat="1" ht="12.75">
      <c r="B148" s="52"/>
      <c r="C148" s="9"/>
      <c r="D148" s="20"/>
      <c r="E148" s="9"/>
      <c r="F148" s="9"/>
    </row>
    <row r="149" spans="4:5" ht="12.75">
      <c r="D149" s="63"/>
      <c r="E149" s="63"/>
    </row>
    <row r="150" spans="4:6" ht="12.75">
      <c r="D150" s="63"/>
      <c r="E150" s="63"/>
      <c r="F150" t="s">
        <v>50</v>
      </c>
    </row>
    <row r="151" spans="2:15" s="84" customFormat="1" ht="12.75">
      <c r="B151" s="85" t="s">
        <v>107</v>
      </c>
      <c r="F151" s="84">
        <f>+F36+F88</f>
        <v>46</v>
      </c>
      <c r="G151" s="84">
        <f aca="true" t="shared" si="13" ref="G151:O151">+G36+G88</f>
        <v>34</v>
      </c>
      <c r="H151" s="84">
        <f t="shared" si="13"/>
        <v>12</v>
      </c>
      <c r="I151" s="84">
        <f t="shared" si="13"/>
        <v>389</v>
      </c>
      <c r="J151" s="84">
        <f t="shared" si="13"/>
        <v>150</v>
      </c>
      <c r="K151" s="84">
        <f t="shared" si="13"/>
        <v>125</v>
      </c>
      <c r="L151" s="84">
        <f t="shared" si="13"/>
        <v>20</v>
      </c>
      <c r="M151" s="84">
        <f t="shared" si="13"/>
        <v>79</v>
      </c>
      <c r="N151" s="84">
        <f t="shared" si="13"/>
        <v>15</v>
      </c>
      <c r="O151" s="84">
        <f t="shared" si="13"/>
        <v>0</v>
      </c>
    </row>
    <row r="152" spans="2:15" s="96" customFormat="1" ht="12.75">
      <c r="B152" s="97" t="s">
        <v>117</v>
      </c>
      <c r="F152" s="96">
        <f>+F140</f>
        <v>9</v>
      </c>
      <c r="G152" s="96">
        <f aca="true" t="shared" si="14" ref="G152:O152">+G140</f>
        <v>4</v>
      </c>
      <c r="H152" s="96">
        <f t="shared" si="14"/>
        <v>5</v>
      </c>
      <c r="I152" s="96">
        <f t="shared" si="14"/>
        <v>115</v>
      </c>
      <c r="J152" s="96">
        <f t="shared" si="14"/>
        <v>15</v>
      </c>
      <c r="K152" s="96">
        <f t="shared" si="14"/>
        <v>35</v>
      </c>
      <c r="L152" s="96">
        <f t="shared" si="14"/>
        <v>25</v>
      </c>
      <c r="M152" s="96">
        <f t="shared" si="14"/>
        <v>10</v>
      </c>
      <c r="N152" s="96">
        <f t="shared" si="14"/>
        <v>0</v>
      </c>
      <c r="O152" s="96">
        <f t="shared" si="14"/>
        <v>30</v>
      </c>
    </row>
    <row r="153" spans="2:16" s="24" customFormat="1" ht="25.5">
      <c r="B153" s="134" t="s">
        <v>173</v>
      </c>
      <c r="C153" s="16"/>
      <c r="D153" s="16"/>
      <c r="E153" s="16"/>
      <c r="F153" s="135">
        <f>+F37+F89+F141</f>
        <v>121</v>
      </c>
      <c r="G153" s="135">
        <f aca="true" t="shared" si="15" ref="G153:O153">+G37+G89+G141</f>
        <v>64</v>
      </c>
      <c r="H153" s="135">
        <f t="shared" si="15"/>
        <v>57</v>
      </c>
      <c r="I153" s="135">
        <f t="shared" si="15"/>
        <v>1408</v>
      </c>
      <c r="J153" s="135">
        <f t="shared" si="15"/>
        <v>351</v>
      </c>
      <c r="K153" s="135">
        <f t="shared" si="15"/>
        <v>313</v>
      </c>
      <c r="L153" s="135">
        <f t="shared" si="15"/>
        <v>98</v>
      </c>
      <c r="M153" s="135">
        <f t="shared" si="15"/>
        <v>397</v>
      </c>
      <c r="N153" s="135">
        <f t="shared" si="15"/>
        <v>177</v>
      </c>
      <c r="O153" s="135">
        <f t="shared" si="15"/>
        <v>72</v>
      </c>
      <c r="P153" s="16"/>
    </row>
    <row r="154" s="24" customFormat="1" ht="12.75"/>
    <row r="155" spans="2:16" ht="12.75">
      <c r="B155" s="27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</row>
    <row r="156" spans="2:16" ht="12.75">
      <c r="B156" s="27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</row>
    <row r="158" spans="2:10" ht="12.75">
      <c r="B158" s="62" t="s">
        <v>106</v>
      </c>
      <c r="C158" s="11"/>
      <c r="D158" s="52" t="s">
        <v>100</v>
      </c>
      <c r="E158" s="11"/>
      <c r="F158" s="11"/>
      <c r="G158" s="11"/>
      <c r="H158" s="11"/>
      <c r="I158" s="52" t="s">
        <v>101</v>
      </c>
      <c r="J158" s="11"/>
    </row>
    <row r="159" spans="2:10" ht="12.75">
      <c r="B159" s="11"/>
      <c r="C159" s="48" t="s">
        <v>56</v>
      </c>
      <c r="D159" s="48" t="s">
        <v>28</v>
      </c>
      <c r="E159" s="25" t="s">
        <v>102</v>
      </c>
      <c r="F159" s="48" t="s">
        <v>28</v>
      </c>
      <c r="G159" s="48"/>
      <c r="H159" s="48"/>
      <c r="I159" s="25" t="s">
        <v>102</v>
      </c>
      <c r="J159" s="48" t="s">
        <v>28</v>
      </c>
    </row>
    <row r="160" spans="2:10" ht="12.75">
      <c r="B160" s="34" t="s">
        <v>59</v>
      </c>
      <c r="C160" s="11">
        <f>+E160+I160</f>
        <v>945</v>
      </c>
      <c r="D160" s="37">
        <f>+C160/C$163</f>
        <v>0.4725</v>
      </c>
      <c r="E160" s="11">
        <f>SUM(J12:J29)+SUM(M12:M29)+SUM(J50:J70)+SUM(M50:M70)+SUM(J105:J123)+SUM(M105:M123)</f>
        <v>720</v>
      </c>
      <c r="F160" s="37">
        <f>+E160/E$163</f>
        <v>0.4645161290322581</v>
      </c>
      <c r="G160" s="37"/>
      <c r="H160" s="37"/>
      <c r="I160" s="38">
        <f>SUM(J72:J79)+SUM(M72:M79)+SUM(J125:J131)+SUM(M125:M131)</f>
        <v>225</v>
      </c>
      <c r="J160" s="37">
        <f>+I160/I$163</f>
        <v>0.5</v>
      </c>
    </row>
    <row r="161" spans="2:10" ht="12.75">
      <c r="B161" s="34" t="s">
        <v>60</v>
      </c>
      <c r="C161" s="11">
        <f>+E161+I161</f>
        <v>855</v>
      </c>
      <c r="D161" s="37">
        <f>+C161/C$163</f>
        <v>0.4275</v>
      </c>
      <c r="E161" s="11">
        <f>SUM(K12:K29)+SUM(N12:N29)+SUM(K50:K70)+SUM(N50:N70)+SUM(K105:K123)+SUM(N105:N123)</f>
        <v>682</v>
      </c>
      <c r="F161" s="37">
        <f>+E161/E$163</f>
        <v>0.44</v>
      </c>
      <c r="G161" s="37"/>
      <c r="H161" s="37"/>
      <c r="I161" s="38">
        <f>SUM(K72:K79)+SUM(N72:N79)+SUM(K125:K131)+SUM(N125:N131)</f>
        <v>173</v>
      </c>
      <c r="J161" s="37">
        <f>+I161/I$163</f>
        <v>0.3844444444444444</v>
      </c>
    </row>
    <row r="162" spans="2:10" ht="12.75">
      <c r="B162" s="34" t="s">
        <v>61</v>
      </c>
      <c r="C162" s="11">
        <f>+E162+I162</f>
        <v>200</v>
      </c>
      <c r="D162" s="37">
        <f>+C162/C$163</f>
        <v>0.1</v>
      </c>
      <c r="E162" s="11">
        <f>SUM(L12:L29)+SUM(O12:O29)+SUM(L50:L70)+SUM(O50:O70)+SUM(L105:L123)+SUM(O105:O123)</f>
        <v>148</v>
      </c>
      <c r="F162" s="37">
        <f>+E162/E$163</f>
        <v>0.09548387096774194</v>
      </c>
      <c r="G162" s="37"/>
      <c r="H162" s="37"/>
      <c r="I162" s="38">
        <f>SUM(L72:L79)+SUM(O72:O79)+SUM(L125:L131)+SUM(O125:O131)</f>
        <v>52</v>
      </c>
      <c r="J162" s="37">
        <f>+I162/I$163</f>
        <v>0.11555555555555555</v>
      </c>
    </row>
    <row r="163" spans="2:10" ht="12.75">
      <c r="B163" s="34" t="s">
        <v>56</v>
      </c>
      <c r="C163" s="11">
        <f>+E163+I163</f>
        <v>2000</v>
      </c>
      <c r="D163" s="37">
        <f>+C163/C$163</f>
        <v>1</v>
      </c>
      <c r="E163" s="11">
        <f>SUM(E160:E162)</f>
        <v>1550</v>
      </c>
      <c r="F163" s="37">
        <f>+E163/E$163</f>
        <v>1</v>
      </c>
      <c r="G163" s="37"/>
      <c r="H163" s="37"/>
      <c r="I163" s="38">
        <f>SUM(I160:I162)</f>
        <v>450</v>
      </c>
      <c r="J163" s="37">
        <f>+I163/I$163</f>
        <v>1</v>
      </c>
    </row>
    <row r="167" spans="3:4" ht="12.75">
      <c r="C167" s="50" t="s">
        <v>50</v>
      </c>
      <c r="D167" s="50" t="s">
        <v>28</v>
      </c>
    </row>
    <row r="168" spans="1:4" ht="12.75">
      <c r="A168" s="1"/>
      <c r="B168" s="9" t="s">
        <v>82</v>
      </c>
      <c r="C168" s="58">
        <f>+SUM(C169:C174)</f>
        <v>69</v>
      </c>
      <c r="D168" s="59">
        <f>(C168/180)*100</f>
        <v>38.333333333333336</v>
      </c>
    </row>
    <row r="169" spans="2:3" ht="12.75">
      <c r="B169" s="60" t="s">
        <v>77</v>
      </c>
      <c r="C169">
        <v>16</v>
      </c>
    </row>
    <row r="170" spans="2:3" ht="12.75">
      <c r="B170" s="60" t="s">
        <v>148</v>
      </c>
      <c r="C170">
        <v>10</v>
      </c>
    </row>
    <row r="171" spans="2:3" ht="12.75">
      <c r="B171" s="60" t="s">
        <v>171</v>
      </c>
      <c r="C171">
        <v>3</v>
      </c>
    </row>
    <row r="172" spans="2:3" ht="12.75">
      <c r="B172" s="60" t="s">
        <v>103</v>
      </c>
      <c r="C172">
        <v>35</v>
      </c>
    </row>
    <row r="173" spans="2:3" ht="12.75">
      <c r="B173" s="60" t="s">
        <v>17</v>
      </c>
      <c r="C173">
        <v>2</v>
      </c>
    </row>
    <row r="174" spans="2:3" ht="12.75">
      <c r="B174" s="60" t="s">
        <v>112</v>
      </c>
      <c r="C174">
        <v>3</v>
      </c>
    </row>
    <row r="176" ht="28.5">
      <c r="B176" s="64" t="s">
        <v>108</v>
      </c>
    </row>
    <row r="177" spans="1:3" ht="45">
      <c r="A177" s="65"/>
      <c r="B177" s="66" t="s">
        <v>109</v>
      </c>
      <c r="C177" s="102">
        <v>83</v>
      </c>
    </row>
    <row r="178" spans="1:3" ht="15">
      <c r="A178" s="65"/>
      <c r="B178" s="68" t="s">
        <v>110</v>
      </c>
      <c r="C178" s="67">
        <v>46</v>
      </c>
    </row>
    <row r="179" spans="1:3" ht="30">
      <c r="A179" s="65"/>
      <c r="B179" s="68" t="s">
        <v>167</v>
      </c>
      <c r="C179" s="67">
        <v>9</v>
      </c>
    </row>
    <row r="180" spans="1:3" ht="75">
      <c r="A180" s="65"/>
      <c r="B180" s="68" t="s">
        <v>111</v>
      </c>
      <c r="C180" s="67">
        <v>0</v>
      </c>
    </row>
    <row r="181" spans="2:3" ht="15">
      <c r="B181" s="68" t="s">
        <v>168</v>
      </c>
      <c r="C181" s="63">
        <v>5</v>
      </c>
    </row>
    <row r="182" spans="2:3" ht="15">
      <c r="B182" s="68" t="s">
        <v>169</v>
      </c>
      <c r="C182" s="67">
        <v>16</v>
      </c>
    </row>
    <row r="183" spans="2:3" ht="15">
      <c r="B183" s="68" t="s">
        <v>170</v>
      </c>
      <c r="C183" s="67">
        <v>2</v>
      </c>
    </row>
  </sheetData>
  <sheetProtection/>
  <mergeCells count="53">
    <mergeCell ref="J133:L133"/>
    <mergeCell ref="I103:I104"/>
    <mergeCell ref="F102:H102"/>
    <mergeCell ref="G103:G104"/>
    <mergeCell ref="H103:H104"/>
    <mergeCell ref="M103:O103"/>
    <mergeCell ref="L81:N81"/>
    <mergeCell ref="A102:A104"/>
    <mergeCell ref="B102:B104"/>
    <mergeCell ref="C102:E102"/>
    <mergeCell ref="I81:K81"/>
    <mergeCell ref="J103:L103"/>
    <mergeCell ref="A84:D84"/>
    <mergeCell ref="D48:D49"/>
    <mergeCell ref="G48:G49"/>
    <mergeCell ref="M133:O133"/>
    <mergeCell ref="I102:O102"/>
    <mergeCell ref="P47:P49"/>
    <mergeCell ref="F48:F49"/>
    <mergeCell ref="J48:L48"/>
    <mergeCell ref="M48:O48"/>
    <mergeCell ref="P102:P104"/>
    <mergeCell ref="F103:F104"/>
    <mergeCell ref="I10:I11"/>
    <mergeCell ref="H10:H11"/>
    <mergeCell ref="A47:A49"/>
    <mergeCell ref="B47:B49"/>
    <mergeCell ref="C47:E47"/>
    <mergeCell ref="I47:O47"/>
    <mergeCell ref="J31:L31"/>
    <mergeCell ref="M31:O31"/>
    <mergeCell ref="B35:E35"/>
    <mergeCell ref="C48:C49"/>
    <mergeCell ref="I48:I49"/>
    <mergeCell ref="F47:H47"/>
    <mergeCell ref="A9:A11"/>
    <mergeCell ref="B9:B11"/>
    <mergeCell ref="C9:E9"/>
    <mergeCell ref="I9:O9"/>
    <mergeCell ref="D10:D11"/>
    <mergeCell ref="C10:C11"/>
    <mergeCell ref="E10:E11"/>
    <mergeCell ref="F9:H9"/>
    <mergeCell ref="G10:G11"/>
    <mergeCell ref="E103:E104"/>
    <mergeCell ref="D103:D104"/>
    <mergeCell ref="C103:C104"/>
    <mergeCell ref="P9:P11"/>
    <mergeCell ref="F10:F11"/>
    <mergeCell ref="J10:L10"/>
    <mergeCell ref="M10:O10"/>
    <mergeCell ref="E48:E49"/>
    <mergeCell ref="H48:H49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 scale="75" r:id="rId1"/>
  <rowBreaks count="3" manualBreakCount="3">
    <brk id="40" max="16" man="1"/>
    <brk id="95" max="255" man="1"/>
    <brk id="14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8"/>
  <sheetViews>
    <sheetView view="pageBreakPreview" zoomScaleSheetLayoutView="100" zoomScalePageLayoutView="0" workbookViewId="0" topLeftCell="A157">
      <selection activeCell="F174" sqref="F174"/>
    </sheetView>
  </sheetViews>
  <sheetFormatPr defaultColWidth="9.00390625" defaultRowHeight="12.75"/>
  <cols>
    <col min="1" max="1" width="3.25390625" style="0" customWidth="1"/>
    <col min="2" max="2" width="35.75390625" style="0" customWidth="1"/>
    <col min="3" max="5" width="7.25390625" style="0" customWidth="1"/>
    <col min="6" max="6" width="7.375" style="0" customWidth="1"/>
    <col min="7" max="8" width="3.75390625" style="0" customWidth="1"/>
    <col min="9" max="10" width="7.75390625" style="0" customWidth="1"/>
    <col min="11" max="15" width="5.75390625" style="0" customWidth="1"/>
    <col min="16" max="16" width="16.375" style="0" customWidth="1"/>
    <col min="17" max="17" width="10.25390625" style="0" bestFit="1" customWidth="1"/>
  </cols>
  <sheetData>
    <row r="1" s="47" customFormat="1" ht="15.75">
      <c r="A1" s="47" t="s">
        <v>191</v>
      </c>
    </row>
    <row r="3" spans="2:13" ht="12.75">
      <c r="B3" s="11" t="s">
        <v>115</v>
      </c>
      <c r="D3" s="11"/>
      <c r="E3" s="16" t="s">
        <v>23</v>
      </c>
      <c r="F3" s="16" t="s">
        <v>0</v>
      </c>
      <c r="G3" s="16"/>
      <c r="H3" s="16"/>
      <c r="I3" s="16"/>
      <c r="J3" s="11"/>
      <c r="K3" s="11"/>
      <c r="L3" s="11"/>
      <c r="M3" s="11"/>
    </row>
    <row r="4" spans="2:13" ht="12.75">
      <c r="B4" t="s">
        <v>114</v>
      </c>
      <c r="D4" s="11"/>
      <c r="E4" s="36">
        <f>I4/I7</f>
        <v>0.4050179211469534</v>
      </c>
      <c r="F4" s="16" t="s">
        <v>25</v>
      </c>
      <c r="G4" s="16"/>
      <c r="H4" s="16"/>
      <c r="I4" s="16">
        <f>J30+M30</f>
        <v>226</v>
      </c>
      <c r="J4" s="11"/>
      <c r="K4" s="11"/>
      <c r="L4" s="11"/>
      <c r="M4" s="11"/>
    </row>
    <row r="5" spans="2:13" ht="12.75">
      <c r="B5" t="s">
        <v>62</v>
      </c>
      <c r="D5" s="11"/>
      <c r="E5" s="36">
        <f>I5/I7</f>
        <v>0.5412186379928315</v>
      </c>
      <c r="F5" s="16" t="s">
        <v>26</v>
      </c>
      <c r="G5" s="16"/>
      <c r="H5" s="16"/>
      <c r="I5" s="16">
        <f>K30+N30</f>
        <v>302</v>
      </c>
      <c r="J5" s="11"/>
      <c r="K5" s="11"/>
      <c r="L5" s="11"/>
      <c r="M5" s="11"/>
    </row>
    <row r="6" spans="2:13" ht="12.75">
      <c r="B6" t="s">
        <v>1</v>
      </c>
      <c r="D6" s="11"/>
      <c r="E6" s="36">
        <f>I6/I7</f>
        <v>0.053763440860215055</v>
      </c>
      <c r="F6" s="16" t="s">
        <v>27</v>
      </c>
      <c r="G6" s="16"/>
      <c r="H6" s="16"/>
      <c r="I6" s="16">
        <f>L30+O30</f>
        <v>30</v>
      </c>
      <c r="J6" s="11"/>
      <c r="K6" s="11"/>
      <c r="L6" s="11"/>
      <c r="M6" s="11"/>
    </row>
    <row r="7" spans="2:13" ht="12.75">
      <c r="B7" t="s">
        <v>29</v>
      </c>
      <c r="D7" s="11"/>
      <c r="E7" s="36">
        <f>SUM(E4:E6)</f>
        <v>1</v>
      </c>
      <c r="F7" s="16" t="s">
        <v>2</v>
      </c>
      <c r="G7" s="16"/>
      <c r="H7" s="16"/>
      <c r="I7" s="16">
        <f>SUM(I4:I6)</f>
        <v>558</v>
      </c>
      <c r="J7" s="11"/>
      <c r="K7" s="11"/>
      <c r="L7" s="11"/>
      <c r="M7" s="11"/>
    </row>
    <row r="8" spans="2:13" ht="12.75">
      <c r="B8" t="s">
        <v>79</v>
      </c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6" ht="12.75" customHeight="1">
      <c r="A9" s="157" t="s">
        <v>19</v>
      </c>
      <c r="B9" s="157" t="s">
        <v>3</v>
      </c>
      <c r="C9" s="159" t="s">
        <v>86</v>
      </c>
      <c r="D9" s="159"/>
      <c r="E9" s="159"/>
      <c r="F9" s="154" t="s">
        <v>4</v>
      </c>
      <c r="G9" s="155"/>
      <c r="H9" s="156"/>
      <c r="I9" s="159" t="s">
        <v>5</v>
      </c>
      <c r="J9" s="157"/>
      <c r="K9" s="157"/>
      <c r="L9" s="157"/>
      <c r="M9" s="157"/>
      <c r="N9" s="157"/>
      <c r="O9" s="157"/>
      <c r="P9" s="148" t="s">
        <v>133</v>
      </c>
    </row>
    <row r="10" spans="1:16" s="1" customFormat="1" ht="12.75" customHeight="1">
      <c r="A10" s="157"/>
      <c r="B10" s="158"/>
      <c r="C10" s="144" t="s">
        <v>6</v>
      </c>
      <c r="D10" s="146" t="s">
        <v>87</v>
      </c>
      <c r="E10" s="146" t="s">
        <v>88</v>
      </c>
      <c r="F10" s="144" t="s">
        <v>56</v>
      </c>
      <c r="G10" s="144" t="s">
        <v>89</v>
      </c>
      <c r="H10" s="144" t="s">
        <v>90</v>
      </c>
      <c r="I10" s="146" t="s">
        <v>91</v>
      </c>
      <c r="J10" s="151" t="s">
        <v>89</v>
      </c>
      <c r="K10" s="152"/>
      <c r="L10" s="153"/>
      <c r="M10" s="151" t="s">
        <v>90</v>
      </c>
      <c r="N10" s="152"/>
      <c r="O10" s="153"/>
      <c r="P10" s="149"/>
    </row>
    <row r="11" spans="1:16" s="1" customFormat="1" ht="12.75">
      <c r="A11" s="157"/>
      <c r="B11" s="158"/>
      <c r="C11" s="145"/>
      <c r="D11" s="147"/>
      <c r="E11" s="147"/>
      <c r="F11" s="145"/>
      <c r="G11" s="145"/>
      <c r="H11" s="145"/>
      <c r="I11" s="147"/>
      <c r="J11" s="44" t="s">
        <v>7</v>
      </c>
      <c r="K11" s="45" t="s">
        <v>8</v>
      </c>
      <c r="L11" s="45" t="s">
        <v>9</v>
      </c>
      <c r="M11" s="45" t="s">
        <v>7</v>
      </c>
      <c r="N11" s="45" t="s">
        <v>8</v>
      </c>
      <c r="O11" s="45" t="s">
        <v>9</v>
      </c>
      <c r="P11" s="150"/>
    </row>
    <row r="12" spans="1:17" s="21" customFormat="1" ht="12.75">
      <c r="A12" s="77">
        <v>1</v>
      </c>
      <c r="B12" s="77" t="s">
        <v>10</v>
      </c>
      <c r="C12" s="82">
        <v>1</v>
      </c>
      <c r="D12" s="82">
        <v>1</v>
      </c>
      <c r="E12" s="82"/>
      <c r="F12" s="81">
        <f>+G12+H12</f>
        <v>7</v>
      </c>
      <c r="G12" s="82">
        <v>7</v>
      </c>
      <c r="H12" s="82"/>
      <c r="I12" s="82">
        <v>45</v>
      </c>
      <c r="J12" s="81">
        <v>15</v>
      </c>
      <c r="K12" s="81">
        <v>30</v>
      </c>
      <c r="L12" s="81">
        <v>0</v>
      </c>
      <c r="M12" s="81">
        <v>0</v>
      </c>
      <c r="N12" s="81">
        <v>0</v>
      </c>
      <c r="O12" s="81">
        <v>0</v>
      </c>
      <c r="P12" s="79" t="s">
        <v>118</v>
      </c>
      <c r="Q12" s="20" t="s">
        <v>174</v>
      </c>
    </row>
    <row r="13" spans="1:17" s="21" customFormat="1" ht="12.75">
      <c r="A13" s="77">
        <v>2</v>
      </c>
      <c r="B13" s="77" t="s">
        <v>11</v>
      </c>
      <c r="C13" s="81">
        <v>1</v>
      </c>
      <c r="D13" s="82">
        <v>1</v>
      </c>
      <c r="E13" s="81"/>
      <c r="F13" s="81">
        <f aca="true" t="shared" si="0" ref="F13:F29">+G13+H13</f>
        <v>7</v>
      </c>
      <c r="G13" s="81">
        <v>7</v>
      </c>
      <c r="H13" s="81"/>
      <c r="I13" s="81">
        <v>45</v>
      </c>
      <c r="J13" s="81">
        <v>15</v>
      </c>
      <c r="K13" s="81">
        <v>30</v>
      </c>
      <c r="L13" s="81">
        <v>0</v>
      </c>
      <c r="M13" s="81">
        <v>0</v>
      </c>
      <c r="N13" s="81">
        <v>0</v>
      </c>
      <c r="O13" s="81">
        <v>0</v>
      </c>
      <c r="P13" s="79" t="s">
        <v>119</v>
      </c>
      <c r="Q13" s="20"/>
    </row>
    <row r="14" spans="1:17" s="21" customFormat="1" ht="12.75">
      <c r="A14" s="77">
        <v>3</v>
      </c>
      <c r="B14" s="77" t="s">
        <v>152</v>
      </c>
      <c r="C14" s="81"/>
      <c r="D14" s="82">
        <v>2</v>
      </c>
      <c r="E14" s="81"/>
      <c r="F14" s="81">
        <f t="shared" si="0"/>
        <v>6</v>
      </c>
      <c r="G14" s="81"/>
      <c r="H14" s="81">
        <v>6</v>
      </c>
      <c r="I14" s="81">
        <v>34</v>
      </c>
      <c r="J14" s="81">
        <v>0</v>
      </c>
      <c r="K14" s="81">
        <v>0</v>
      </c>
      <c r="L14" s="81">
        <v>0</v>
      </c>
      <c r="M14" s="81">
        <v>34</v>
      </c>
      <c r="N14" s="81">
        <v>0</v>
      </c>
      <c r="O14" s="81">
        <v>0</v>
      </c>
      <c r="P14" s="79" t="s">
        <v>132</v>
      </c>
      <c r="Q14" s="20"/>
    </row>
    <row r="15" spans="1:17" s="21" customFormat="1" ht="12.75">
      <c r="A15" s="77">
        <v>4</v>
      </c>
      <c r="B15" s="77" t="s">
        <v>31</v>
      </c>
      <c r="C15" s="81">
        <v>1</v>
      </c>
      <c r="D15" s="82">
        <v>1</v>
      </c>
      <c r="E15" s="81"/>
      <c r="F15" s="81">
        <f t="shared" si="0"/>
        <v>8</v>
      </c>
      <c r="G15" s="81">
        <v>8</v>
      </c>
      <c r="H15" s="81"/>
      <c r="I15" s="81">
        <v>60</v>
      </c>
      <c r="J15" s="81">
        <v>30</v>
      </c>
      <c r="K15" s="81">
        <v>30</v>
      </c>
      <c r="L15" s="81">
        <v>0</v>
      </c>
      <c r="M15" s="81">
        <v>0</v>
      </c>
      <c r="N15" s="81">
        <v>0</v>
      </c>
      <c r="O15" s="81">
        <v>0</v>
      </c>
      <c r="P15" s="79" t="s">
        <v>120</v>
      </c>
      <c r="Q15" s="20" t="s">
        <v>174</v>
      </c>
    </row>
    <row r="16" spans="1:17" s="21" customFormat="1" ht="12.75">
      <c r="A16" s="80">
        <v>5</v>
      </c>
      <c r="B16" s="77" t="s">
        <v>190</v>
      </c>
      <c r="C16" s="81"/>
      <c r="D16" s="82">
        <v>1</v>
      </c>
      <c r="E16" s="81"/>
      <c r="F16" s="81">
        <f t="shared" si="0"/>
        <v>1</v>
      </c>
      <c r="G16" s="81">
        <v>1</v>
      </c>
      <c r="H16" s="81"/>
      <c r="I16" s="81">
        <v>15</v>
      </c>
      <c r="J16" s="81">
        <v>15</v>
      </c>
      <c r="K16" s="81">
        <v>0</v>
      </c>
      <c r="L16" s="81">
        <v>0</v>
      </c>
      <c r="M16" s="81">
        <v>0</v>
      </c>
      <c r="N16" s="81">
        <v>0</v>
      </c>
      <c r="O16" s="81">
        <v>0</v>
      </c>
      <c r="P16" s="103" t="s">
        <v>123</v>
      </c>
      <c r="Q16" s="20"/>
    </row>
    <row r="17" spans="1:17" s="21" customFormat="1" ht="12.75">
      <c r="A17" s="77">
        <v>6</v>
      </c>
      <c r="B17" s="80" t="s">
        <v>189</v>
      </c>
      <c r="C17" s="81"/>
      <c r="D17" s="82">
        <v>2</v>
      </c>
      <c r="E17" s="81"/>
      <c r="F17" s="81">
        <f t="shared" si="0"/>
        <v>4</v>
      </c>
      <c r="G17" s="81"/>
      <c r="H17" s="81">
        <v>4</v>
      </c>
      <c r="I17" s="81">
        <v>30</v>
      </c>
      <c r="J17" s="81">
        <v>0</v>
      </c>
      <c r="K17" s="81">
        <v>0</v>
      </c>
      <c r="L17" s="81">
        <v>0</v>
      </c>
      <c r="M17" s="81">
        <v>30</v>
      </c>
      <c r="N17" s="81">
        <v>0</v>
      </c>
      <c r="O17" s="81">
        <v>0</v>
      </c>
      <c r="P17" s="79" t="s">
        <v>123</v>
      </c>
      <c r="Q17" s="20"/>
    </row>
    <row r="18" spans="1:17" s="21" customFormat="1" ht="12.75">
      <c r="A18" s="19">
        <v>7</v>
      </c>
      <c r="B18" s="19" t="s">
        <v>30</v>
      </c>
      <c r="C18" s="70">
        <v>2</v>
      </c>
      <c r="D18" s="70">
        <v>2</v>
      </c>
      <c r="E18" s="70"/>
      <c r="F18" s="70">
        <f>+G18+H18</f>
        <v>4</v>
      </c>
      <c r="G18" s="70"/>
      <c r="H18" s="70">
        <v>4</v>
      </c>
      <c r="I18" s="70">
        <v>30</v>
      </c>
      <c r="J18" s="70">
        <v>0</v>
      </c>
      <c r="K18" s="70">
        <v>0</v>
      </c>
      <c r="L18" s="70">
        <v>0</v>
      </c>
      <c r="M18" s="70">
        <v>15</v>
      </c>
      <c r="N18" s="70">
        <v>15</v>
      </c>
      <c r="O18" s="70">
        <v>0</v>
      </c>
      <c r="P18" s="2" t="s">
        <v>123</v>
      </c>
      <c r="Q18" s="20" t="s">
        <v>174</v>
      </c>
    </row>
    <row r="19" spans="1:17" s="21" customFormat="1" ht="12.75">
      <c r="A19" s="19">
        <v>8</v>
      </c>
      <c r="B19" s="19" t="s">
        <v>12</v>
      </c>
      <c r="C19" s="70"/>
      <c r="D19" s="70">
        <v>1</v>
      </c>
      <c r="E19" s="70"/>
      <c r="F19" s="70">
        <f t="shared" si="0"/>
        <v>2</v>
      </c>
      <c r="G19" s="70">
        <v>2</v>
      </c>
      <c r="H19" s="70"/>
      <c r="I19" s="70">
        <v>30</v>
      </c>
      <c r="J19" s="118">
        <v>0</v>
      </c>
      <c r="K19" s="118">
        <v>0</v>
      </c>
      <c r="L19" s="118">
        <v>30</v>
      </c>
      <c r="M19" s="118">
        <v>0</v>
      </c>
      <c r="N19" s="118">
        <v>0</v>
      </c>
      <c r="O19" s="118">
        <v>0</v>
      </c>
      <c r="P19" s="2" t="s">
        <v>119</v>
      </c>
      <c r="Q19" s="20"/>
    </row>
    <row r="20" spans="1:17" s="21" customFormat="1" ht="12.75">
      <c r="A20" s="19">
        <v>9</v>
      </c>
      <c r="B20" s="19" t="s">
        <v>160</v>
      </c>
      <c r="C20" s="95"/>
      <c r="D20" s="95">
        <v>2</v>
      </c>
      <c r="E20" s="95"/>
      <c r="F20" s="70">
        <f t="shared" si="0"/>
        <v>2</v>
      </c>
      <c r="G20" s="95"/>
      <c r="H20" s="95">
        <v>2</v>
      </c>
      <c r="I20" s="95">
        <v>12</v>
      </c>
      <c r="J20" s="118">
        <v>0</v>
      </c>
      <c r="K20" s="118">
        <v>0</v>
      </c>
      <c r="L20" s="118">
        <v>0</v>
      </c>
      <c r="M20" s="118">
        <v>12</v>
      </c>
      <c r="N20" s="118">
        <v>0</v>
      </c>
      <c r="O20" s="118">
        <v>0</v>
      </c>
      <c r="P20" s="2" t="s">
        <v>131</v>
      </c>
      <c r="Q20" s="20" t="s">
        <v>174</v>
      </c>
    </row>
    <row r="21" spans="1:17" s="21" customFormat="1" ht="12.75">
      <c r="A21" s="19">
        <v>10</v>
      </c>
      <c r="B21" s="109" t="s">
        <v>140</v>
      </c>
      <c r="C21" s="95"/>
      <c r="D21" s="95">
        <v>1</v>
      </c>
      <c r="E21" s="95"/>
      <c r="F21" s="70">
        <f t="shared" si="0"/>
        <v>2</v>
      </c>
      <c r="G21" s="95">
        <v>2</v>
      </c>
      <c r="H21" s="95"/>
      <c r="I21" s="95">
        <v>30</v>
      </c>
      <c r="J21" s="70">
        <v>0</v>
      </c>
      <c r="K21" s="70">
        <v>30</v>
      </c>
      <c r="L21" s="70">
        <v>0</v>
      </c>
      <c r="M21" s="70">
        <v>0</v>
      </c>
      <c r="N21" s="70">
        <v>0</v>
      </c>
      <c r="O21" s="70">
        <v>0</v>
      </c>
      <c r="P21" s="2" t="s">
        <v>121</v>
      </c>
      <c r="Q21" s="20"/>
    </row>
    <row r="22" spans="1:17" s="21" customFormat="1" ht="12.75">
      <c r="A22" s="19">
        <v>11</v>
      </c>
      <c r="B22" s="3" t="s">
        <v>141</v>
      </c>
      <c r="C22" s="95"/>
      <c r="D22" s="95">
        <v>2</v>
      </c>
      <c r="E22" s="95"/>
      <c r="F22" s="70">
        <f t="shared" si="0"/>
        <v>2</v>
      </c>
      <c r="G22" s="95"/>
      <c r="H22" s="95">
        <v>2</v>
      </c>
      <c r="I22" s="95">
        <v>30</v>
      </c>
      <c r="J22" s="70">
        <v>0</v>
      </c>
      <c r="K22" s="70">
        <v>0</v>
      </c>
      <c r="L22" s="70">
        <v>0</v>
      </c>
      <c r="M22" s="70">
        <v>0</v>
      </c>
      <c r="N22" s="70">
        <v>30</v>
      </c>
      <c r="O22" s="70">
        <v>0</v>
      </c>
      <c r="P22" s="2" t="s">
        <v>121</v>
      </c>
      <c r="Q22" s="20"/>
    </row>
    <row r="23" spans="1:17" s="17" customFormat="1" ht="12.75">
      <c r="A23" s="19">
        <v>12</v>
      </c>
      <c r="B23" s="3" t="s">
        <v>142</v>
      </c>
      <c r="C23" s="95"/>
      <c r="D23" s="95">
        <v>1</v>
      </c>
      <c r="E23" s="95"/>
      <c r="F23" s="70">
        <f t="shared" si="0"/>
        <v>2</v>
      </c>
      <c r="G23" s="95">
        <v>2</v>
      </c>
      <c r="H23" s="95"/>
      <c r="I23" s="95">
        <v>30</v>
      </c>
      <c r="J23" s="70">
        <v>0</v>
      </c>
      <c r="K23" s="70">
        <v>30</v>
      </c>
      <c r="L23" s="70">
        <v>0</v>
      </c>
      <c r="M23" s="70">
        <v>0</v>
      </c>
      <c r="N23" s="70">
        <v>0</v>
      </c>
      <c r="O23" s="70">
        <v>0</v>
      </c>
      <c r="P23" s="2" t="s">
        <v>121</v>
      </c>
      <c r="Q23" s="20"/>
    </row>
    <row r="24" spans="1:17" s="17" customFormat="1" ht="12.75">
      <c r="A24" s="19">
        <v>13</v>
      </c>
      <c r="B24" s="3" t="s">
        <v>143</v>
      </c>
      <c r="C24" s="95"/>
      <c r="D24" s="95">
        <v>2</v>
      </c>
      <c r="E24" s="95"/>
      <c r="F24" s="70">
        <f t="shared" si="0"/>
        <v>2</v>
      </c>
      <c r="G24" s="95"/>
      <c r="H24" s="95">
        <v>2</v>
      </c>
      <c r="I24" s="95">
        <v>30</v>
      </c>
      <c r="J24" s="70">
        <v>0</v>
      </c>
      <c r="K24" s="70">
        <v>0</v>
      </c>
      <c r="L24" s="70">
        <v>0</v>
      </c>
      <c r="M24" s="70">
        <v>0</v>
      </c>
      <c r="N24" s="70">
        <v>30</v>
      </c>
      <c r="O24" s="70">
        <v>0</v>
      </c>
      <c r="P24" s="2" t="s">
        <v>121</v>
      </c>
      <c r="Q24" s="20"/>
    </row>
    <row r="25" spans="1:17" s="22" customFormat="1" ht="12.75">
      <c r="A25" s="19">
        <v>14</v>
      </c>
      <c r="B25" s="3" t="s">
        <v>135</v>
      </c>
      <c r="C25" s="95"/>
      <c r="D25" s="95"/>
      <c r="E25" s="95">
        <v>1</v>
      </c>
      <c r="F25" s="70">
        <f t="shared" si="0"/>
        <v>1</v>
      </c>
      <c r="G25" s="95">
        <v>1</v>
      </c>
      <c r="H25" s="95"/>
      <c r="I25" s="95">
        <v>30</v>
      </c>
      <c r="J25" s="70">
        <v>0</v>
      </c>
      <c r="K25" s="70">
        <v>30</v>
      </c>
      <c r="L25" s="70">
        <v>0</v>
      </c>
      <c r="M25" s="70">
        <v>0</v>
      </c>
      <c r="N25" s="70">
        <v>0</v>
      </c>
      <c r="O25" s="70">
        <v>0</v>
      </c>
      <c r="P25" s="2" t="s">
        <v>122</v>
      </c>
      <c r="Q25" s="20"/>
    </row>
    <row r="26" spans="1:17" s="22" customFormat="1" ht="12.75">
      <c r="A26" s="19">
        <v>15</v>
      </c>
      <c r="B26" s="3" t="s">
        <v>136</v>
      </c>
      <c r="C26" s="95"/>
      <c r="D26" s="95"/>
      <c r="E26" s="95">
        <v>2</v>
      </c>
      <c r="F26" s="70">
        <f t="shared" si="0"/>
        <v>1</v>
      </c>
      <c r="G26" s="95"/>
      <c r="H26" s="95">
        <v>1</v>
      </c>
      <c r="I26" s="95">
        <v>15</v>
      </c>
      <c r="J26" s="70">
        <v>0</v>
      </c>
      <c r="K26" s="70">
        <v>0</v>
      </c>
      <c r="L26" s="70">
        <v>0</v>
      </c>
      <c r="M26" s="70">
        <v>0</v>
      </c>
      <c r="N26" s="70">
        <v>15</v>
      </c>
      <c r="O26" s="70">
        <v>0</v>
      </c>
      <c r="P26" s="2" t="s">
        <v>122</v>
      </c>
      <c r="Q26" s="20"/>
    </row>
    <row r="27" spans="1:17" s="22" customFormat="1" ht="25.5">
      <c r="A27" s="28">
        <v>16</v>
      </c>
      <c r="B27" s="28" t="s">
        <v>32</v>
      </c>
      <c r="C27" s="29">
        <v>2</v>
      </c>
      <c r="D27" s="39"/>
      <c r="E27" s="29"/>
      <c r="F27" s="70">
        <f t="shared" si="0"/>
        <v>3</v>
      </c>
      <c r="G27" s="70"/>
      <c r="H27" s="70">
        <v>3</v>
      </c>
      <c r="I27" s="29">
        <v>30</v>
      </c>
      <c r="J27" s="30">
        <v>0</v>
      </c>
      <c r="K27" s="30">
        <v>0</v>
      </c>
      <c r="L27" s="30">
        <v>0</v>
      </c>
      <c r="M27" s="30">
        <v>30</v>
      </c>
      <c r="N27" s="30">
        <v>0</v>
      </c>
      <c r="O27" s="30">
        <v>0</v>
      </c>
      <c r="P27" s="104" t="s">
        <v>123</v>
      </c>
      <c r="Q27" s="137" t="s">
        <v>174</v>
      </c>
    </row>
    <row r="28" spans="1:17" s="9" customFormat="1" ht="12.75">
      <c r="A28" s="19">
        <v>17</v>
      </c>
      <c r="B28" s="19" t="s">
        <v>15</v>
      </c>
      <c r="C28" s="70">
        <v>2</v>
      </c>
      <c r="D28" s="70">
        <v>2</v>
      </c>
      <c r="E28" s="70"/>
      <c r="F28" s="70">
        <f t="shared" si="0"/>
        <v>6</v>
      </c>
      <c r="G28" s="70"/>
      <c r="H28" s="70">
        <v>6</v>
      </c>
      <c r="I28" s="70">
        <v>60</v>
      </c>
      <c r="J28" s="70">
        <v>0</v>
      </c>
      <c r="K28" s="70">
        <v>0</v>
      </c>
      <c r="L28" s="70">
        <v>0</v>
      </c>
      <c r="M28" s="70">
        <v>30</v>
      </c>
      <c r="N28" s="70">
        <v>30</v>
      </c>
      <c r="O28" s="70">
        <v>0</v>
      </c>
      <c r="P28" s="2" t="s">
        <v>124</v>
      </c>
      <c r="Q28" s="20" t="s">
        <v>174</v>
      </c>
    </row>
    <row r="29" spans="1:16" s="9" customFormat="1" ht="12.75">
      <c r="A29" s="19">
        <v>18</v>
      </c>
      <c r="B29" s="3" t="s">
        <v>153</v>
      </c>
      <c r="C29" s="70"/>
      <c r="D29" s="70"/>
      <c r="E29" s="70">
        <v>1</v>
      </c>
      <c r="F29" s="70">
        <f t="shared" si="0"/>
        <v>0</v>
      </c>
      <c r="G29" s="70">
        <v>0</v>
      </c>
      <c r="H29" s="70"/>
      <c r="I29" s="70">
        <v>2</v>
      </c>
      <c r="J29" s="70">
        <v>0</v>
      </c>
      <c r="K29" s="70">
        <v>2</v>
      </c>
      <c r="L29" s="70">
        <v>0</v>
      </c>
      <c r="M29" s="70">
        <v>0</v>
      </c>
      <c r="N29" s="70">
        <v>0</v>
      </c>
      <c r="O29" s="70">
        <v>0</v>
      </c>
      <c r="P29" s="2" t="s">
        <v>125</v>
      </c>
    </row>
    <row r="30" spans="1:16" s="9" customFormat="1" ht="12.75">
      <c r="A30" s="7"/>
      <c r="B30" s="7" t="s">
        <v>13</v>
      </c>
      <c r="C30" s="8">
        <f>COUNT(C12:C28)</f>
        <v>6</v>
      </c>
      <c r="D30" s="7"/>
      <c r="E30" s="7"/>
      <c r="F30" s="8">
        <f aca="true" t="shared" si="1" ref="F30:O30">SUM(F12:F29)</f>
        <v>60</v>
      </c>
      <c r="G30" s="8">
        <f t="shared" si="1"/>
        <v>30</v>
      </c>
      <c r="H30" s="8">
        <f t="shared" si="1"/>
        <v>30</v>
      </c>
      <c r="I30" s="8">
        <f t="shared" si="1"/>
        <v>558</v>
      </c>
      <c r="J30" s="8">
        <f t="shared" si="1"/>
        <v>75</v>
      </c>
      <c r="K30" s="8">
        <f t="shared" si="1"/>
        <v>182</v>
      </c>
      <c r="L30" s="8">
        <f t="shared" si="1"/>
        <v>30</v>
      </c>
      <c r="M30" s="8">
        <f t="shared" si="1"/>
        <v>151</v>
      </c>
      <c r="N30" s="8">
        <f t="shared" si="1"/>
        <v>120</v>
      </c>
      <c r="O30" s="8">
        <f t="shared" si="1"/>
        <v>0</v>
      </c>
      <c r="P30" s="7"/>
    </row>
    <row r="31" spans="1:16" s="9" customFormat="1" ht="12.75">
      <c r="A31" s="10"/>
      <c r="B31" s="14" t="s">
        <v>53</v>
      </c>
      <c r="C31" s="15"/>
      <c r="D31" s="15"/>
      <c r="E31" s="15"/>
      <c r="F31" s="15"/>
      <c r="G31" s="15"/>
      <c r="H31" s="15"/>
      <c r="J31" s="160">
        <f>SUM(J30:L30)</f>
        <v>287</v>
      </c>
      <c r="K31" s="160"/>
      <c r="L31" s="160"/>
      <c r="M31" s="160">
        <f>SUM(M30:O30)</f>
        <v>271</v>
      </c>
      <c r="N31" s="160"/>
      <c r="O31" s="160"/>
      <c r="P31" s="10"/>
    </row>
    <row r="32" spans="1:16" s="1" customFormat="1" ht="12.75">
      <c r="A32" s="10"/>
      <c r="B32" s="14"/>
      <c r="C32" s="15"/>
      <c r="D32" s="15"/>
      <c r="E32" s="15"/>
      <c r="F32" s="15"/>
      <c r="G32" s="15"/>
      <c r="H32" s="15"/>
      <c r="I32" s="9"/>
      <c r="J32" s="35"/>
      <c r="K32" s="35"/>
      <c r="L32" s="35"/>
      <c r="M32" s="35"/>
      <c r="N32" s="35"/>
      <c r="O32" s="35"/>
      <c r="P32" s="10"/>
    </row>
    <row r="33" spans="1:16" ht="12.75">
      <c r="A33" s="10"/>
      <c r="B33" s="54" t="s">
        <v>96</v>
      </c>
      <c r="C33" s="15"/>
      <c r="D33" s="15"/>
      <c r="E33" s="15"/>
      <c r="F33" s="55">
        <f>SUM(F12:F29)</f>
        <v>60</v>
      </c>
      <c r="G33" s="55">
        <f>SUM(G12:G29)</f>
        <v>30</v>
      </c>
      <c r="H33" s="55">
        <f>SUM(H12:H29)</f>
        <v>30</v>
      </c>
      <c r="I33" s="43"/>
      <c r="J33" s="43"/>
      <c r="K33" s="35"/>
      <c r="L33" s="35"/>
      <c r="M33" s="35"/>
      <c r="N33" s="35"/>
      <c r="O33" s="35"/>
      <c r="P33" s="10"/>
    </row>
    <row r="34" spans="1:16" ht="12.75">
      <c r="A34" s="1"/>
      <c r="B34" s="119" t="s">
        <v>151</v>
      </c>
      <c r="C34" s="53"/>
      <c r="D34" s="53"/>
      <c r="E34" s="53"/>
      <c r="F34" s="42"/>
      <c r="G34" s="42"/>
      <c r="H34" s="42"/>
      <c r="I34" s="43"/>
      <c r="J34" s="43"/>
      <c r="K34" s="35"/>
      <c r="L34" s="35"/>
      <c r="M34" s="35"/>
      <c r="N34" s="35"/>
      <c r="O34" s="6"/>
      <c r="P34" s="5"/>
    </row>
    <row r="35" spans="1:16" s="23" customFormat="1" ht="12.75">
      <c r="A35"/>
      <c r="B35" s="161" t="s">
        <v>157</v>
      </c>
      <c r="C35" s="162"/>
      <c r="D35" s="162"/>
      <c r="E35" s="162"/>
      <c r="F35"/>
      <c r="G35"/>
      <c r="H35"/>
      <c r="I35"/>
      <c r="J35"/>
      <c r="K35"/>
      <c r="L35"/>
      <c r="M35"/>
      <c r="N35"/>
      <c r="O35"/>
      <c r="P35"/>
    </row>
    <row r="36" spans="1:16" s="18" customFormat="1" ht="12.75">
      <c r="A36" s="84"/>
      <c r="B36" s="85" t="s">
        <v>107</v>
      </c>
      <c r="C36" s="84"/>
      <c r="D36" s="84"/>
      <c r="E36" s="84"/>
      <c r="F36" s="84">
        <f>SUM(F12:F17)</f>
        <v>33</v>
      </c>
      <c r="G36" s="84">
        <f aca="true" t="shared" si="2" ref="G36:O36">SUM(G12:G17)</f>
        <v>23</v>
      </c>
      <c r="H36" s="84">
        <f t="shared" si="2"/>
        <v>10</v>
      </c>
      <c r="I36" s="84">
        <f t="shared" si="2"/>
        <v>229</v>
      </c>
      <c r="J36" s="84">
        <f t="shared" si="2"/>
        <v>75</v>
      </c>
      <c r="K36" s="84">
        <f t="shared" si="2"/>
        <v>90</v>
      </c>
      <c r="L36" s="84">
        <f t="shared" si="2"/>
        <v>0</v>
      </c>
      <c r="M36" s="84">
        <f t="shared" si="2"/>
        <v>64</v>
      </c>
      <c r="N36" s="84">
        <f t="shared" si="2"/>
        <v>0</v>
      </c>
      <c r="O36" s="84">
        <f t="shared" si="2"/>
        <v>0</v>
      </c>
      <c r="P36" s="84"/>
    </row>
    <row r="37" spans="1:16" s="24" customFormat="1" ht="25.5">
      <c r="A37" s="18"/>
      <c r="B37" s="134" t="s">
        <v>173</v>
      </c>
      <c r="C37" s="16"/>
      <c r="D37" s="16"/>
      <c r="E37" s="16"/>
      <c r="F37" s="135">
        <f>+F12+F15+F18+F20+F27+F28</f>
        <v>30</v>
      </c>
      <c r="G37" s="135">
        <f aca="true" t="shared" si="3" ref="G37:O37">+G12+G15+G18+G20+G27+G28</f>
        <v>15</v>
      </c>
      <c r="H37" s="135">
        <f t="shared" si="3"/>
        <v>15</v>
      </c>
      <c r="I37" s="135">
        <f t="shared" si="3"/>
        <v>237</v>
      </c>
      <c r="J37" s="135">
        <f t="shared" si="3"/>
        <v>45</v>
      </c>
      <c r="K37" s="135">
        <f t="shared" si="3"/>
        <v>60</v>
      </c>
      <c r="L37" s="135">
        <f t="shared" si="3"/>
        <v>0</v>
      </c>
      <c r="M37" s="135">
        <f t="shared" si="3"/>
        <v>87</v>
      </c>
      <c r="N37" s="135">
        <f t="shared" si="3"/>
        <v>45</v>
      </c>
      <c r="O37" s="135">
        <f t="shared" si="3"/>
        <v>0</v>
      </c>
      <c r="P37" s="18"/>
    </row>
    <row r="38" ht="12.75">
      <c r="B38" s="25"/>
    </row>
    <row r="39" ht="12.75">
      <c r="B39" s="25"/>
    </row>
    <row r="40" ht="12.75">
      <c r="B40" s="25"/>
    </row>
    <row r="42" spans="2:18" ht="12.75">
      <c r="B42" s="11" t="s">
        <v>150</v>
      </c>
      <c r="E42" s="16" t="s">
        <v>24</v>
      </c>
      <c r="F42" s="16" t="s">
        <v>0</v>
      </c>
      <c r="G42" s="16"/>
      <c r="H42" s="16"/>
      <c r="I42" s="16"/>
      <c r="Q42" s="11"/>
      <c r="R42" s="11"/>
    </row>
    <row r="43" spans="2:18" ht="12.75">
      <c r="B43" t="s">
        <v>114</v>
      </c>
      <c r="E43" s="36">
        <f>I43/I46</f>
        <v>0.4761273209549072</v>
      </c>
      <c r="F43" s="16" t="s">
        <v>25</v>
      </c>
      <c r="G43" s="16"/>
      <c r="H43" s="16"/>
      <c r="I43" s="16">
        <f>J80+M80</f>
        <v>359</v>
      </c>
      <c r="Q43" s="12"/>
      <c r="R43" s="11"/>
    </row>
    <row r="44" spans="2:18" ht="12.75">
      <c r="B44" t="s">
        <v>62</v>
      </c>
      <c r="E44" s="36">
        <f>I44/I46</f>
        <v>0.45755968169761274</v>
      </c>
      <c r="F44" s="16" t="s">
        <v>26</v>
      </c>
      <c r="G44" s="16"/>
      <c r="H44" s="16"/>
      <c r="I44" s="16">
        <f>K80+N80</f>
        <v>345</v>
      </c>
      <c r="Q44" s="12"/>
      <c r="R44" s="11"/>
    </row>
    <row r="45" spans="2:18" ht="12.75">
      <c r="B45" t="s">
        <v>14</v>
      </c>
      <c r="E45" s="36">
        <f>I45/I46</f>
        <v>0.06631299734748011</v>
      </c>
      <c r="F45" s="16" t="s">
        <v>27</v>
      </c>
      <c r="G45" s="16"/>
      <c r="H45" s="16"/>
      <c r="I45" s="16">
        <f>L80+O80</f>
        <v>50</v>
      </c>
      <c r="Q45" s="12"/>
      <c r="R45" s="11"/>
    </row>
    <row r="46" spans="2:18" ht="12.75">
      <c r="B46" t="s">
        <v>29</v>
      </c>
      <c r="E46" s="36">
        <f>SUM(E43:E45)</f>
        <v>1</v>
      </c>
      <c r="F46" s="16" t="s">
        <v>2</v>
      </c>
      <c r="G46" s="16"/>
      <c r="H46" s="16"/>
      <c r="I46" s="16">
        <f>SUM(I43:I45)</f>
        <v>754</v>
      </c>
      <c r="Q46" s="11"/>
      <c r="R46" s="11"/>
    </row>
    <row r="47" ht="12.75">
      <c r="B47" t="s">
        <v>176</v>
      </c>
    </row>
    <row r="48" spans="1:16" ht="12.75" customHeight="1">
      <c r="A48" s="157" t="s">
        <v>19</v>
      </c>
      <c r="B48" s="157" t="s">
        <v>3</v>
      </c>
      <c r="C48" s="159" t="s">
        <v>86</v>
      </c>
      <c r="D48" s="159"/>
      <c r="E48" s="159"/>
      <c r="F48" s="154" t="s">
        <v>4</v>
      </c>
      <c r="G48" s="155"/>
      <c r="H48" s="156"/>
      <c r="I48" s="159" t="s">
        <v>5</v>
      </c>
      <c r="J48" s="157"/>
      <c r="K48" s="157"/>
      <c r="L48" s="157"/>
      <c r="M48" s="157"/>
      <c r="N48" s="157"/>
      <c r="O48" s="157"/>
      <c r="P48" s="148" t="s">
        <v>133</v>
      </c>
    </row>
    <row r="49" spans="1:16" s="1" customFormat="1" ht="12.75">
      <c r="A49" s="157"/>
      <c r="B49" s="158"/>
      <c r="C49" s="144" t="s">
        <v>6</v>
      </c>
      <c r="D49" s="146" t="s">
        <v>87</v>
      </c>
      <c r="E49" s="146" t="s">
        <v>88</v>
      </c>
      <c r="F49" s="144" t="s">
        <v>56</v>
      </c>
      <c r="G49" s="144" t="s">
        <v>92</v>
      </c>
      <c r="H49" s="144" t="s">
        <v>93</v>
      </c>
      <c r="I49" s="146" t="s">
        <v>91</v>
      </c>
      <c r="J49" s="151" t="s">
        <v>92</v>
      </c>
      <c r="K49" s="152"/>
      <c r="L49" s="153"/>
      <c r="M49" s="151" t="s">
        <v>93</v>
      </c>
      <c r="N49" s="152"/>
      <c r="O49" s="153"/>
      <c r="P49" s="149"/>
    </row>
    <row r="50" spans="1:16" s="1" customFormat="1" ht="12.75">
      <c r="A50" s="157"/>
      <c r="B50" s="158"/>
      <c r="C50" s="145"/>
      <c r="D50" s="147"/>
      <c r="E50" s="147"/>
      <c r="F50" s="145"/>
      <c r="G50" s="145"/>
      <c r="H50" s="145"/>
      <c r="I50" s="147"/>
      <c r="J50" s="44" t="s">
        <v>7</v>
      </c>
      <c r="K50" s="45" t="s">
        <v>8</v>
      </c>
      <c r="L50" s="45" t="s">
        <v>9</v>
      </c>
      <c r="M50" s="45" t="s">
        <v>7</v>
      </c>
      <c r="N50" s="45" t="s">
        <v>8</v>
      </c>
      <c r="O50" s="45" t="s">
        <v>9</v>
      </c>
      <c r="P50" s="150"/>
    </row>
    <row r="51" spans="1:17" s="21" customFormat="1" ht="12.75">
      <c r="A51" s="77">
        <v>1</v>
      </c>
      <c r="B51" s="77" t="s">
        <v>33</v>
      </c>
      <c r="C51" s="78">
        <v>3</v>
      </c>
      <c r="D51" s="78">
        <v>3</v>
      </c>
      <c r="E51" s="78"/>
      <c r="F51" s="79">
        <f>G51+H51</f>
        <v>4</v>
      </c>
      <c r="G51" s="78">
        <v>4</v>
      </c>
      <c r="H51" s="78"/>
      <c r="I51" s="78">
        <v>45</v>
      </c>
      <c r="J51" s="79">
        <v>30</v>
      </c>
      <c r="K51" s="79">
        <v>15</v>
      </c>
      <c r="L51" s="79">
        <v>0</v>
      </c>
      <c r="M51" s="79">
        <v>0</v>
      </c>
      <c r="N51" s="79">
        <v>0</v>
      </c>
      <c r="O51" s="79">
        <v>0</v>
      </c>
      <c r="P51" s="79" t="s">
        <v>120</v>
      </c>
      <c r="Q51" s="20" t="s">
        <v>174</v>
      </c>
    </row>
    <row r="52" spans="1:17" s="21" customFormat="1" ht="12.75">
      <c r="A52" s="77">
        <v>2</v>
      </c>
      <c r="B52" s="77" t="s">
        <v>16</v>
      </c>
      <c r="C52" s="79">
        <v>3</v>
      </c>
      <c r="D52" s="78">
        <v>3</v>
      </c>
      <c r="E52" s="79"/>
      <c r="F52" s="79">
        <f aca="true" t="shared" si="4" ref="F52:F70">G52+H52</f>
        <v>4</v>
      </c>
      <c r="G52" s="79">
        <v>4</v>
      </c>
      <c r="H52" s="79"/>
      <c r="I52" s="79">
        <v>55</v>
      </c>
      <c r="J52" s="79">
        <v>15</v>
      </c>
      <c r="K52" s="79">
        <v>20</v>
      </c>
      <c r="L52" s="79">
        <v>20</v>
      </c>
      <c r="M52" s="79">
        <v>0</v>
      </c>
      <c r="N52" s="79">
        <v>0</v>
      </c>
      <c r="O52" s="79">
        <v>0</v>
      </c>
      <c r="P52" s="79" t="s">
        <v>123</v>
      </c>
      <c r="Q52" s="20" t="s">
        <v>174</v>
      </c>
    </row>
    <row r="53" spans="1:17" s="21" customFormat="1" ht="12.75">
      <c r="A53" s="77">
        <v>3</v>
      </c>
      <c r="B53" s="77" t="s">
        <v>36</v>
      </c>
      <c r="C53" s="79">
        <v>4</v>
      </c>
      <c r="D53" s="79">
        <v>4</v>
      </c>
      <c r="E53" s="79"/>
      <c r="F53" s="79">
        <f t="shared" si="4"/>
        <v>2</v>
      </c>
      <c r="G53" s="79"/>
      <c r="H53" s="79">
        <v>2</v>
      </c>
      <c r="I53" s="79">
        <v>30</v>
      </c>
      <c r="J53" s="79">
        <v>0</v>
      </c>
      <c r="K53" s="79">
        <v>0</v>
      </c>
      <c r="L53" s="79">
        <v>0</v>
      </c>
      <c r="M53" s="79">
        <v>15</v>
      </c>
      <c r="N53" s="79">
        <v>15</v>
      </c>
      <c r="O53" s="79">
        <v>0</v>
      </c>
      <c r="P53" s="79" t="s">
        <v>126</v>
      </c>
      <c r="Q53" s="20" t="s">
        <v>174</v>
      </c>
    </row>
    <row r="54" spans="1:17" s="21" customFormat="1" ht="12.75">
      <c r="A54" s="125">
        <v>4</v>
      </c>
      <c r="B54" s="124" t="s">
        <v>162</v>
      </c>
      <c r="C54" s="123"/>
      <c r="D54" s="123">
        <v>3</v>
      </c>
      <c r="E54" s="122"/>
      <c r="F54" s="120">
        <f>G54+H54</f>
        <v>3</v>
      </c>
      <c r="G54" s="121">
        <v>3</v>
      </c>
      <c r="H54" s="121"/>
      <c r="I54" s="78">
        <v>30</v>
      </c>
      <c r="J54" s="120">
        <v>30</v>
      </c>
      <c r="K54" s="79">
        <v>0</v>
      </c>
      <c r="L54" s="79">
        <v>0</v>
      </c>
      <c r="M54" s="79">
        <v>0</v>
      </c>
      <c r="N54" s="79">
        <v>0</v>
      </c>
      <c r="O54" s="79">
        <v>0</v>
      </c>
      <c r="P54" s="79" t="s">
        <v>132</v>
      </c>
      <c r="Q54" s="20"/>
    </row>
    <row r="55" spans="1:17" s="21" customFormat="1" ht="12.75">
      <c r="A55" s="86">
        <v>5</v>
      </c>
      <c r="B55" s="86" t="s">
        <v>34</v>
      </c>
      <c r="C55" s="87">
        <v>3</v>
      </c>
      <c r="D55" s="87">
        <v>3</v>
      </c>
      <c r="E55" s="87"/>
      <c r="F55" s="87">
        <f t="shared" si="4"/>
        <v>2</v>
      </c>
      <c r="G55" s="87">
        <v>2</v>
      </c>
      <c r="H55" s="87"/>
      <c r="I55" s="87">
        <v>30</v>
      </c>
      <c r="J55" s="88">
        <v>15</v>
      </c>
      <c r="K55" s="88">
        <v>15</v>
      </c>
      <c r="L55" s="88">
        <v>0</v>
      </c>
      <c r="M55" s="88">
        <v>0</v>
      </c>
      <c r="N55" s="88">
        <v>0</v>
      </c>
      <c r="O55" s="88">
        <v>0</v>
      </c>
      <c r="P55" s="117" t="s">
        <v>159</v>
      </c>
      <c r="Q55" s="20" t="s">
        <v>174</v>
      </c>
    </row>
    <row r="56" spans="1:17" s="21" customFormat="1" ht="12.75">
      <c r="A56" s="86">
        <v>6</v>
      </c>
      <c r="B56" s="86" t="s">
        <v>37</v>
      </c>
      <c r="C56" s="87"/>
      <c r="D56" s="87">
        <v>4</v>
      </c>
      <c r="E56" s="87"/>
      <c r="F56" s="87">
        <f t="shared" si="4"/>
        <v>2</v>
      </c>
      <c r="G56" s="87"/>
      <c r="H56" s="87">
        <v>2</v>
      </c>
      <c r="I56" s="87">
        <v>20</v>
      </c>
      <c r="J56" s="87">
        <v>0</v>
      </c>
      <c r="K56" s="87">
        <v>0</v>
      </c>
      <c r="L56" s="87">
        <v>0</v>
      </c>
      <c r="M56" s="87">
        <v>10</v>
      </c>
      <c r="N56" s="87">
        <v>0</v>
      </c>
      <c r="O56" s="87">
        <v>10</v>
      </c>
      <c r="P56" s="87" t="s">
        <v>119</v>
      </c>
      <c r="Q56" s="20" t="s">
        <v>174</v>
      </c>
    </row>
    <row r="57" spans="1:17" s="21" customFormat="1" ht="12.75">
      <c r="A57" s="86">
        <v>7</v>
      </c>
      <c r="B57" s="86" t="s">
        <v>21</v>
      </c>
      <c r="C57" s="87"/>
      <c r="D57" s="90">
        <v>4</v>
      </c>
      <c r="E57" s="87"/>
      <c r="F57" s="87">
        <f t="shared" si="4"/>
        <v>2</v>
      </c>
      <c r="G57" s="87"/>
      <c r="H57" s="87">
        <v>2</v>
      </c>
      <c r="I57" s="87">
        <v>30</v>
      </c>
      <c r="J57" s="87">
        <v>0</v>
      </c>
      <c r="K57" s="87">
        <v>0</v>
      </c>
      <c r="L57" s="87">
        <v>0</v>
      </c>
      <c r="M57" s="87">
        <v>15</v>
      </c>
      <c r="N57" s="87">
        <v>0</v>
      </c>
      <c r="O57" s="87">
        <v>15</v>
      </c>
      <c r="P57" s="87" t="s">
        <v>126</v>
      </c>
      <c r="Q57" s="20" t="s">
        <v>174</v>
      </c>
    </row>
    <row r="58" spans="1:17" s="21" customFormat="1" ht="12.75">
      <c r="A58" s="86">
        <v>8</v>
      </c>
      <c r="B58" s="86" t="s">
        <v>158</v>
      </c>
      <c r="C58" s="87"/>
      <c r="D58" s="90"/>
      <c r="E58" s="87">
        <v>4</v>
      </c>
      <c r="F58" s="87">
        <f t="shared" si="4"/>
        <v>2</v>
      </c>
      <c r="G58" s="87"/>
      <c r="H58" s="87">
        <v>2</v>
      </c>
      <c r="I58" s="87">
        <v>0</v>
      </c>
      <c r="J58" s="87">
        <v>0</v>
      </c>
      <c r="K58" s="87">
        <v>0</v>
      </c>
      <c r="L58" s="87">
        <v>0</v>
      </c>
      <c r="M58" s="87">
        <v>0</v>
      </c>
      <c r="N58" s="87">
        <v>0</v>
      </c>
      <c r="O58" s="87">
        <v>0</v>
      </c>
      <c r="P58" s="87" t="s">
        <v>127</v>
      </c>
      <c r="Q58" s="20"/>
    </row>
    <row r="59" spans="1:17" s="21" customFormat="1" ht="12.75">
      <c r="A59" s="86">
        <v>9</v>
      </c>
      <c r="B59" s="86" t="s">
        <v>137</v>
      </c>
      <c r="C59" s="87"/>
      <c r="D59" s="90"/>
      <c r="E59" s="87">
        <v>4</v>
      </c>
      <c r="F59" s="87">
        <f t="shared" si="4"/>
        <v>2</v>
      </c>
      <c r="G59" s="87"/>
      <c r="H59" s="87">
        <v>2</v>
      </c>
      <c r="I59" s="87">
        <v>15</v>
      </c>
      <c r="J59" s="88">
        <v>0</v>
      </c>
      <c r="K59" s="88">
        <v>0</v>
      </c>
      <c r="L59" s="88">
        <v>0</v>
      </c>
      <c r="M59" s="88">
        <v>0</v>
      </c>
      <c r="N59" s="88">
        <v>15</v>
      </c>
      <c r="O59" s="88">
        <v>0</v>
      </c>
      <c r="P59" s="87" t="s">
        <v>127</v>
      </c>
      <c r="Q59" s="20"/>
    </row>
    <row r="60" spans="1:17" s="21" customFormat="1" ht="12.75">
      <c r="A60" s="86">
        <v>10</v>
      </c>
      <c r="B60" s="91" t="s">
        <v>144</v>
      </c>
      <c r="C60" s="90"/>
      <c r="D60" s="90">
        <v>3</v>
      </c>
      <c r="E60" s="90"/>
      <c r="F60" s="87">
        <f t="shared" si="4"/>
        <v>2</v>
      </c>
      <c r="G60" s="90">
        <v>2</v>
      </c>
      <c r="H60" s="90"/>
      <c r="I60" s="90">
        <v>30</v>
      </c>
      <c r="J60" s="87">
        <v>0</v>
      </c>
      <c r="K60" s="87">
        <v>30</v>
      </c>
      <c r="L60" s="87">
        <v>0</v>
      </c>
      <c r="M60" s="87">
        <v>0</v>
      </c>
      <c r="N60" s="87">
        <v>0</v>
      </c>
      <c r="O60" s="87">
        <v>0</v>
      </c>
      <c r="P60" s="87" t="s">
        <v>121</v>
      </c>
      <c r="Q60" s="20"/>
    </row>
    <row r="61" spans="1:17" s="21" customFormat="1" ht="12.75">
      <c r="A61" s="86">
        <v>11</v>
      </c>
      <c r="B61" s="86" t="s">
        <v>145</v>
      </c>
      <c r="C61" s="90"/>
      <c r="D61" s="90">
        <v>4</v>
      </c>
      <c r="E61" s="90"/>
      <c r="F61" s="87">
        <f>G61+H61</f>
        <v>2</v>
      </c>
      <c r="G61" s="90"/>
      <c r="H61" s="90">
        <v>2</v>
      </c>
      <c r="I61" s="90">
        <v>24</v>
      </c>
      <c r="J61" s="87">
        <v>0</v>
      </c>
      <c r="K61" s="87">
        <v>0</v>
      </c>
      <c r="L61" s="87">
        <v>0</v>
      </c>
      <c r="M61" s="87">
        <v>0</v>
      </c>
      <c r="N61" s="87">
        <v>24</v>
      </c>
      <c r="O61" s="87">
        <v>0</v>
      </c>
      <c r="P61" s="87" t="s">
        <v>121</v>
      </c>
      <c r="Q61" s="20"/>
    </row>
    <row r="62" spans="1:17" s="21" customFormat="1" ht="12.75">
      <c r="A62" s="86">
        <v>12</v>
      </c>
      <c r="B62" s="86" t="s">
        <v>146</v>
      </c>
      <c r="C62" s="90"/>
      <c r="D62" s="90">
        <v>3</v>
      </c>
      <c r="E62" s="90"/>
      <c r="F62" s="87">
        <f t="shared" si="4"/>
        <v>2</v>
      </c>
      <c r="G62" s="90">
        <v>2</v>
      </c>
      <c r="H62" s="90"/>
      <c r="I62" s="90">
        <v>30</v>
      </c>
      <c r="J62" s="87">
        <v>0</v>
      </c>
      <c r="K62" s="87">
        <v>30</v>
      </c>
      <c r="L62" s="87">
        <v>0</v>
      </c>
      <c r="M62" s="87">
        <v>0</v>
      </c>
      <c r="N62" s="87">
        <v>0</v>
      </c>
      <c r="O62" s="87">
        <v>0</v>
      </c>
      <c r="P62" s="87" t="s">
        <v>121</v>
      </c>
      <c r="Q62" s="20"/>
    </row>
    <row r="63" spans="1:17" s="21" customFormat="1" ht="12.75">
      <c r="A63" s="86">
        <v>13</v>
      </c>
      <c r="B63" s="86" t="s">
        <v>147</v>
      </c>
      <c r="C63" s="90"/>
      <c r="D63" s="90">
        <v>4</v>
      </c>
      <c r="E63" s="90"/>
      <c r="F63" s="87">
        <f>G63+H63</f>
        <v>2</v>
      </c>
      <c r="G63" s="90"/>
      <c r="H63" s="90">
        <v>2</v>
      </c>
      <c r="I63" s="90">
        <v>24</v>
      </c>
      <c r="J63" s="87">
        <v>0</v>
      </c>
      <c r="K63" s="87">
        <v>0</v>
      </c>
      <c r="L63" s="87">
        <v>0</v>
      </c>
      <c r="M63" s="87">
        <v>0</v>
      </c>
      <c r="N63" s="87">
        <v>24</v>
      </c>
      <c r="O63" s="87">
        <v>0</v>
      </c>
      <c r="P63" s="87" t="s">
        <v>121</v>
      </c>
      <c r="Q63" s="20"/>
    </row>
    <row r="64" spans="1:17" s="21" customFormat="1" ht="12.75">
      <c r="A64" s="86">
        <v>14</v>
      </c>
      <c r="B64" s="86" t="s">
        <v>44</v>
      </c>
      <c r="C64" s="90"/>
      <c r="D64" s="90">
        <v>3</v>
      </c>
      <c r="E64" s="90"/>
      <c r="F64" s="87">
        <f t="shared" si="4"/>
        <v>1</v>
      </c>
      <c r="G64" s="90">
        <v>1</v>
      </c>
      <c r="H64" s="90"/>
      <c r="I64" s="90">
        <v>9</v>
      </c>
      <c r="J64" s="87">
        <v>9</v>
      </c>
      <c r="K64" s="87">
        <v>0</v>
      </c>
      <c r="L64" s="87">
        <v>0</v>
      </c>
      <c r="M64" s="87">
        <v>0</v>
      </c>
      <c r="N64" s="87">
        <v>0</v>
      </c>
      <c r="O64" s="87">
        <v>0</v>
      </c>
      <c r="P64" s="87" t="s">
        <v>127</v>
      </c>
      <c r="Q64" s="20"/>
    </row>
    <row r="65" spans="1:17" s="21" customFormat="1" ht="12.75">
      <c r="A65" s="86">
        <v>15</v>
      </c>
      <c r="B65" s="86" t="s">
        <v>35</v>
      </c>
      <c r="C65" s="87"/>
      <c r="D65" s="90">
        <v>3</v>
      </c>
      <c r="E65" s="87"/>
      <c r="F65" s="87">
        <f t="shared" si="4"/>
        <v>1</v>
      </c>
      <c r="G65" s="87">
        <v>1</v>
      </c>
      <c r="H65" s="87"/>
      <c r="I65" s="87">
        <v>16</v>
      </c>
      <c r="J65" s="87">
        <v>16</v>
      </c>
      <c r="K65" s="87">
        <v>0</v>
      </c>
      <c r="L65" s="87">
        <v>0</v>
      </c>
      <c r="M65" s="87">
        <v>0</v>
      </c>
      <c r="N65" s="87">
        <v>0</v>
      </c>
      <c r="O65" s="87">
        <v>0</v>
      </c>
      <c r="P65" s="87" t="s">
        <v>123</v>
      </c>
      <c r="Q65" s="20" t="s">
        <v>174</v>
      </c>
    </row>
    <row r="66" spans="1:17" s="21" customFormat="1" ht="12.75">
      <c r="A66" s="86">
        <v>16</v>
      </c>
      <c r="B66" s="86" t="s">
        <v>38</v>
      </c>
      <c r="C66" s="87"/>
      <c r="D66" s="87">
        <v>4</v>
      </c>
      <c r="E66" s="87"/>
      <c r="F66" s="87">
        <f t="shared" si="4"/>
        <v>1</v>
      </c>
      <c r="G66" s="87"/>
      <c r="H66" s="87">
        <v>1</v>
      </c>
      <c r="I66" s="87">
        <v>16</v>
      </c>
      <c r="J66" s="87">
        <v>0</v>
      </c>
      <c r="K66" s="87">
        <v>0</v>
      </c>
      <c r="L66" s="87">
        <v>0</v>
      </c>
      <c r="M66" s="87">
        <v>16</v>
      </c>
      <c r="N66" s="87">
        <v>0</v>
      </c>
      <c r="O66" s="87">
        <v>0</v>
      </c>
      <c r="P66" s="87" t="s">
        <v>123</v>
      </c>
      <c r="Q66" s="20" t="s">
        <v>174</v>
      </c>
    </row>
    <row r="67" spans="1:17" s="21" customFormat="1" ht="12.75">
      <c r="A67" s="86">
        <v>17</v>
      </c>
      <c r="B67" s="86" t="s">
        <v>40</v>
      </c>
      <c r="C67" s="87">
        <v>4</v>
      </c>
      <c r="D67" s="87" t="s">
        <v>81</v>
      </c>
      <c r="E67" s="87"/>
      <c r="F67" s="87">
        <f t="shared" si="4"/>
        <v>2</v>
      </c>
      <c r="G67" s="87"/>
      <c r="H67" s="87">
        <v>2</v>
      </c>
      <c r="I67" s="87">
        <v>28</v>
      </c>
      <c r="J67" s="87">
        <v>0</v>
      </c>
      <c r="K67" s="87">
        <v>0</v>
      </c>
      <c r="L67" s="87">
        <v>0</v>
      </c>
      <c r="M67" s="87">
        <v>28</v>
      </c>
      <c r="N67" s="87">
        <v>0</v>
      </c>
      <c r="O67" s="87">
        <v>0</v>
      </c>
      <c r="P67" s="87" t="s">
        <v>128</v>
      </c>
      <c r="Q67" s="20" t="s">
        <v>174</v>
      </c>
    </row>
    <row r="68" spans="1:17" s="21" customFormat="1" ht="12.75">
      <c r="A68" s="86">
        <v>18</v>
      </c>
      <c r="B68" s="86" t="s">
        <v>54</v>
      </c>
      <c r="C68" s="90">
        <v>4</v>
      </c>
      <c r="D68" s="90">
        <v>4</v>
      </c>
      <c r="E68" s="90"/>
      <c r="F68" s="87">
        <f t="shared" si="4"/>
        <v>2</v>
      </c>
      <c r="G68" s="90"/>
      <c r="H68" s="90">
        <v>2</v>
      </c>
      <c r="I68" s="90">
        <v>30</v>
      </c>
      <c r="J68" s="87">
        <v>0</v>
      </c>
      <c r="K68" s="87">
        <v>0</v>
      </c>
      <c r="L68" s="87">
        <v>0</v>
      </c>
      <c r="M68" s="87">
        <v>15</v>
      </c>
      <c r="N68" s="87">
        <v>15</v>
      </c>
      <c r="O68" s="87">
        <v>0</v>
      </c>
      <c r="P68" s="87" t="s">
        <v>128</v>
      </c>
      <c r="Q68" s="20" t="s">
        <v>174</v>
      </c>
    </row>
    <row r="69" spans="1:17" s="21" customFormat="1" ht="12.75">
      <c r="A69" s="86">
        <v>19</v>
      </c>
      <c r="B69" s="86" t="s">
        <v>39</v>
      </c>
      <c r="C69" s="87"/>
      <c r="D69" s="87">
        <v>4</v>
      </c>
      <c r="E69" s="87"/>
      <c r="F69" s="87">
        <f t="shared" si="4"/>
        <v>2</v>
      </c>
      <c r="G69" s="87"/>
      <c r="H69" s="87">
        <v>2</v>
      </c>
      <c r="I69" s="87">
        <v>25</v>
      </c>
      <c r="J69" s="88">
        <v>0</v>
      </c>
      <c r="K69" s="88">
        <v>0</v>
      </c>
      <c r="L69" s="88">
        <v>0</v>
      </c>
      <c r="M69" s="88">
        <v>13</v>
      </c>
      <c r="N69" s="88">
        <v>12</v>
      </c>
      <c r="O69" s="88">
        <v>0</v>
      </c>
      <c r="P69" s="87" t="s">
        <v>120</v>
      </c>
      <c r="Q69" s="20" t="s">
        <v>174</v>
      </c>
    </row>
    <row r="70" spans="1:17" s="72" customFormat="1" ht="12.75">
      <c r="A70" s="86">
        <v>20</v>
      </c>
      <c r="B70" s="86" t="s">
        <v>57</v>
      </c>
      <c r="C70" s="87"/>
      <c r="D70" s="87">
        <v>3</v>
      </c>
      <c r="E70" s="87"/>
      <c r="F70" s="87">
        <f t="shared" si="4"/>
        <v>2</v>
      </c>
      <c r="G70" s="87">
        <v>2</v>
      </c>
      <c r="H70" s="87"/>
      <c r="I70" s="87">
        <v>43</v>
      </c>
      <c r="J70" s="88">
        <v>20</v>
      </c>
      <c r="K70" s="88">
        <v>18</v>
      </c>
      <c r="L70" s="88">
        <v>5</v>
      </c>
      <c r="M70" s="88">
        <v>0</v>
      </c>
      <c r="N70" s="88">
        <v>0</v>
      </c>
      <c r="O70" s="88">
        <v>0</v>
      </c>
      <c r="P70" s="87" t="s">
        <v>128</v>
      </c>
      <c r="Q70" s="20" t="s">
        <v>174</v>
      </c>
    </row>
    <row r="71" spans="1:17" s="111" customFormat="1" ht="12.75">
      <c r="A71" s="115">
        <v>21</v>
      </c>
      <c r="B71" s="116" t="s">
        <v>156</v>
      </c>
      <c r="C71" s="110"/>
      <c r="D71" s="110"/>
      <c r="E71" s="112">
        <v>3</v>
      </c>
      <c r="F71" s="112">
        <v>0</v>
      </c>
      <c r="G71" s="112">
        <v>0</v>
      </c>
      <c r="H71" s="112"/>
      <c r="I71" s="112">
        <v>4</v>
      </c>
      <c r="J71" s="113">
        <v>4</v>
      </c>
      <c r="K71" s="113">
        <v>0</v>
      </c>
      <c r="L71" s="113">
        <v>0</v>
      </c>
      <c r="M71" s="113">
        <v>0</v>
      </c>
      <c r="N71" s="113">
        <v>0</v>
      </c>
      <c r="O71" s="113">
        <v>0</v>
      </c>
      <c r="P71" s="112" t="s">
        <v>125</v>
      </c>
      <c r="Q71" s="20"/>
    </row>
    <row r="72" spans="1:17" s="21" customFormat="1" ht="12.75">
      <c r="A72" s="3"/>
      <c r="B72" s="76" t="s">
        <v>58</v>
      </c>
      <c r="C72" s="2"/>
      <c r="D72" s="2"/>
      <c r="E72" s="2"/>
      <c r="F72" s="2"/>
      <c r="G72" s="2"/>
      <c r="H72" s="2"/>
      <c r="I72" s="2"/>
      <c r="J72" s="4"/>
      <c r="K72" s="4"/>
      <c r="L72" s="4"/>
      <c r="M72" s="4"/>
      <c r="N72" s="4"/>
      <c r="O72" s="4"/>
      <c r="P72" s="3"/>
      <c r="Q72" s="20"/>
    </row>
    <row r="73" spans="1:17" s="17" customFormat="1" ht="12.75">
      <c r="A73" s="19">
        <v>22</v>
      </c>
      <c r="B73" s="140" t="s">
        <v>177</v>
      </c>
      <c r="C73" s="2">
        <v>3</v>
      </c>
      <c r="D73" s="2">
        <v>3</v>
      </c>
      <c r="E73" s="13"/>
      <c r="F73" s="2">
        <f aca="true" t="shared" si="5" ref="F73:F79">G73+H73</f>
        <v>4</v>
      </c>
      <c r="G73" s="13">
        <v>4</v>
      </c>
      <c r="H73" s="13"/>
      <c r="I73" s="2">
        <v>45</v>
      </c>
      <c r="J73" s="4">
        <v>25</v>
      </c>
      <c r="K73" s="4">
        <v>20</v>
      </c>
      <c r="L73" s="4">
        <v>0</v>
      </c>
      <c r="M73" s="4">
        <v>0</v>
      </c>
      <c r="N73" s="4">
        <v>0</v>
      </c>
      <c r="O73" s="4">
        <v>0</v>
      </c>
      <c r="P73" s="2" t="s">
        <v>123</v>
      </c>
      <c r="Q73" s="20" t="s">
        <v>174</v>
      </c>
    </row>
    <row r="74" spans="1:17" s="17" customFormat="1" ht="24">
      <c r="A74" s="28">
        <v>23</v>
      </c>
      <c r="B74" s="141" t="s">
        <v>178</v>
      </c>
      <c r="C74" s="29"/>
      <c r="D74" s="29">
        <v>3</v>
      </c>
      <c r="E74" s="29"/>
      <c r="F74" s="45">
        <f t="shared" si="5"/>
        <v>2</v>
      </c>
      <c r="G74" s="29">
        <v>2</v>
      </c>
      <c r="H74" s="29"/>
      <c r="I74" s="29">
        <v>20</v>
      </c>
      <c r="J74" s="30">
        <v>10</v>
      </c>
      <c r="K74" s="30">
        <v>10</v>
      </c>
      <c r="L74" s="30">
        <v>0</v>
      </c>
      <c r="M74" s="30">
        <v>0</v>
      </c>
      <c r="N74" s="30">
        <v>0</v>
      </c>
      <c r="O74" s="30">
        <v>0</v>
      </c>
      <c r="P74" s="45" t="s">
        <v>123</v>
      </c>
      <c r="Q74" s="137" t="s">
        <v>174</v>
      </c>
    </row>
    <row r="75" spans="1:17" s="31" customFormat="1" ht="12.75">
      <c r="A75" s="19">
        <v>24</v>
      </c>
      <c r="B75" s="3" t="s">
        <v>179</v>
      </c>
      <c r="C75" s="2"/>
      <c r="D75" s="2">
        <v>3</v>
      </c>
      <c r="E75" s="13"/>
      <c r="F75" s="2">
        <f t="shared" si="5"/>
        <v>3</v>
      </c>
      <c r="G75" s="13">
        <v>3</v>
      </c>
      <c r="H75" s="13"/>
      <c r="I75" s="2">
        <v>25</v>
      </c>
      <c r="J75" s="4">
        <v>15</v>
      </c>
      <c r="K75" s="4">
        <v>10</v>
      </c>
      <c r="L75" s="4">
        <v>0</v>
      </c>
      <c r="M75" s="4">
        <v>0</v>
      </c>
      <c r="N75" s="4">
        <v>0</v>
      </c>
      <c r="O75" s="4">
        <v>0</v>
      </c>
      <c r="P75" s="104" t="s">
        <v>130</v>
      </c>
      <c r="Q75" s="20" t="s">
        <v>174</v>
      </c>
    </row>
    <row r="76" spans="1:17" s="22" customFormat="1" ht="25.5">
      <c r="A76" s="28">
        <v>25</v>
      </c>
      <c r="B76" s="32" t="s">
        <v>83</v>
      </c>
      <c r="C76" s="104"/>
      <c r="D76" s="104">
        <v>4</v>
      </c>
      <c r="E76" s="29"/>
      <c r="F76" s="45">
        <f t="shared" si="5"/>
        <v>3</v>
      </c>
      <c r="G76" s="29"/>
      <c r="H76" s="29">
        <v>3</v>
      </c>
      <c r="I76" s="104">
        <v>45</v>
      </c>
      <c r="J76" s="142">
        <v>0</v>
      </c>
      <c r="K76" s="142">
        <v>0</v>
      </c>
      <c r="L76" s="142">
        <v>0</v>
      </c>
      <c r="M76" s="142">
        <v>20</v>
      </c>
      <c r="N76" s="142">
        <v>25</v>
      </c>
      <c r="O76" s="142">
        <v>0</v>
      </c>
      <c r="P76" s="45" t="s">
        <v>123</v>
      </c>
      <c r="Q76" s="137" t="s">
        <v>174</v>
      </c>
    </row>
    <row r="77" spans="1:17" s="24" customFormat="1" ht="25.5">
      <c r="A77" s="70">
        <v>26</v>
      </c>
      <c r="B77" s="106" t="s">
        <v>187</v>
      </c>
      <c r="C77" s="13"/>
      <c r="D77" s="70">
        <v>4</v>
      </c>
      <c r="E77" s="70"/>
      <c r="F77" s="45">
        <f t="shared" si="5"/>
        <v>2</v>
      </c>
      <c r="G77" s="70"/>
      <c r="H77" s="70">
        <v>2</v>
      </c>
      <c r="I77" s="70">
        <v>20</v>
      </c>
      <c r="J77" s="118">
        <v>0</v>
      </c>
      <c r="K77" s="118">
        <v>0</v>
      </c>
      <c r="L77" s="118">
        <v>0</v>
      </c>
      <c r="M77" s="118">
        <v>10</v>
      </c>
      <c r="N77" s="118">
        <v>10</v>
      </c>
      <c r="O77" s="118">
        <v>0</v>
      </c>
      <c r="P77" s="45" t="s">
        <v>128</v>
      </c>
      <c r="Q77" s="136" t="s">
        <v>174</v>
      </c>
    </row>
    <row r="78" spans="1:17" s="20" customFormat="1" ht="12.75">
      <c r="A78" s="19">
        <v>27</v>
      </c>
      <c r="B78" s="3" t="s">
        <v>180</v>
      </c>
      <c r="C78" s="2"/>
      <c r="D78" s="2">
        <v>4</v>
      </c>
      <c r="E78" s="13"/>
      <c r="F78" s="2">
        <f t="shared" si="5"/>
        <v>2</v>
      </c>
      <c r="G78" s="13"/>
      <c r="H78" s="13">
        <v>2</v>
      </c>
      <c r="I78" s="2">
        <v>45</v>
      </c>
      <c r="J78" s="4">
        <v>0</v>
      </c>
      <c r="K78" s="4">
        <v>0</v>
      </c>
      <c r="L78" s="4">
        <v>0</v>
      </c>
      <c r="M78" s="4">
        <v>20</v>
      </c>
      <c r="N78" s="4">
        <v>25</v>
      </c>
      <c r="O78" s="4">
        <v>0</v>
      </c>
      <c r="P78" s="2" t="s">
        <v>123</v>
      </c>
      <c r="Q78" s="20" t="s">
        <v>174</v>
      </c>
    </row>
    <row r="79" spans="1:17" s="33" customFormat="1" ht="25.5">
      <c r="A79" s="28">
        <v>28</v>
      </c>
      <c r="B79" s="32" t="s">
        <v>181</v>
      </c>
      <c r="C79" s="104"/>
      <c r="D79" s="104">
        <v>4</v>
      </c>
      <c r="E79" s="29"/>
      <c r="F79" s="45">
        <f t="shared" si="5"/>
        <v>2</v>
      </c>
      <c r="G79" s="29"/>
      <c r="H79" s="29">
        <v>2</v>
      </c>
      <c r="I79" s="104">
        <v>20</v>
      </c>
      <c r="J79" s="142">
        <v>0</v>
      </c>
      <c r="K79" s="142">
        <v>0</v>
      </c>
      <c r="L79" s="142">
        <v>0</v>
      </c>
      <c r="M79" s="142">
        <v>8</v>
      </c>
      <c r="N79" s="142">
        <v>12</v>
      </c>
      <c r="O79" s="142">
        <v>0</v>
      </c>
      <c r="P79" s="104" t="s">
        <v>123</v>
      </c>
      <c r="Q79" s="20"/>
    </row>
    <row r="80" spans="1:16" s="9" customFormat="1" ht="12.75">
      <c r="A80" s="7"/>
      <c r="B80" s="7" t="s">
        <v>13</v>
      </c>
      <c r="C80" s="8">
        <f>COUNT(C51:C79)</f>
        <v>7</v>
      </c>
      <c r="D80" s="8"/>
      <c r="E80" s="7"/>
      <c r="F80" s="8">
        <f aca="true" t="shared" si="6" ref="F80:O80">SUM(F51:F79)</f>
        <v>60</v>
      </c>
      <c r="G80" s="8">
        <f>SUM(G51:G79)</f>
        <v>30</v>
      </c>
      <c r="H80" s="8">
        <f>SUM(G51:G79)</f>
        <v>30</v>
      </c>
      <c r="I80" s="8">
        <f t="shared" si="6"/>
        <v>754</v>
      </c>
      <c r="J80" s="8">
        <f t="shared" si="6"/>
        <v>189</v>
      </c>
      <c r="K80" s="8">
        <f t="shared" si="6"/>
        <v>168</v>
      </c>
      <c r="L80" s="8">
        <f t="shared" si="6"/>
        <v>25</v>
      </c>
      <c r="M80" s="8">
        <f t="shared" si="6"/>
        <v>170</v>
      </c>
      <c r="N80" s="8">
        <f t="shared" si="6"/>
        <v>177</v>
      </c>
      <c r="O80" s="8">
        <f t="shared" si="6"/>
        <v>25</v>
      </c>
      <c r="P80" s="7"/>
    </row>
    <row r="81" spans="2:16" s="1" customFormat="1" ht="12.75">
      <c r="B81" s="14" t="s">
        <v>53</v>
      </c>
      <c r="C81" s="15"/>
      <c r="D81" s="15"/>
      <c r="E81" s="15"/>
      <c r="F81" s="9"/>
      <c r="G81" s="9"/>
      <c r="H81" s="9"/>
      <c r="I81" s="160">
        <f>SUM(J80:L80)</f>
        <v>382</v>
      </c>
      <c r="J81" s="160"/>
      <c r="K81" s="160"/>
      <c r="L81" s="160">
        <f>SUM(M80:O80)</f>
        <v>372</v>
      </c>
      <c r="M81" s="160"/>
      <c r="N81" s="160"/>
      <c r="O81" s="6"/>
      <c r="P81" s="5"/>
    </row>
    <row r="82" spans="1:16" s="1" customFormat="1" ht="12.75">
      <c r="A82" s="1" t="s">
        <v>149</v>
      </c>
      <c r="B82" s="14"/>
      <c r="C82" s="15"/>
      <c r="D82" s="15"/>
      <c r="E82" s="15"/>
      <c r="F82" s="9"/>
      <c r="G82" s="9"/>
      <c r="H82" s="9"/>
      <c r="I82" s="35"/>
      <c r="J82" s="35"/>
      <c r="K82" s="35"/>
      <c r="L82" s="35"/>
      <c r="M82" s="35"/>
      <c r="N82" s="35"/>
      <c r="O82" s="6"/>
      <c r="P82" s="5"/>
    </row>
    <row r="83" spans="1:16" s="1" customFormat="1" ht="12.75">
      <c r="A83" s="1" t="s">
        <v>157</v>
      </c>
      <c r="B83" s="14"/>
      <c r="C83" s="15"/>
      <c r="D83" s="15"/>
      <c r="E83" s="15"/>
      <c r="F83" s="9"/>
      <c r="G83" s="9"/>
      <c r="H83" s="9"/>
      <c r="I83" s="35"/>
      <c r="J83" s="35"/>
      <c r="K83" s="35"/>
      <c r="L83" s="35"/>
      <c r="M83" s="35"/>
      <c r="N83" s="35"/>
      <c r="O83" s="6"/>
      <c r="P83" s="5"/>
    </row>
    <row r="84" spans="2:16" s="1" customFormat="1" ht="12.75">
      <c r="B84" s="54" t="s">
        <v>96</v>
      </c>
      <c r="C84" s="53"/>
      <c r="D84" s="53"/>
      <c r="E84" s="53"/>
      <c r="F84" s="56">
        <f>SUM(F51:F71)</f>
        <v>42</v>
      </c>
      <c r="G84" s="56">
        <f>SUM(G51:G71)</f>
        <v>21</v>
      </c>
      <c r="H84" s="56">
        <f>SUM(H51:H71)</f>
        <v>21</v>
      </c>
      <c r="I84" s="35"/>
      <c r="J84" s="35"/>
      <c r="K84" s="35"/>
      <c r="L84" s="35"/>
      <c r="M84" s="35"/>
      <c r="N84" s="35"/>
      <c r="O84" s="6"/>
      <c r="P84" s="5"/>
    </row>
    <row r="85" spans="2:16" s="1" customFormat="1" ht="12.75">
      <c r="B85" s="54" t="s">
        <v>97</v>
      </c>
      <c r="C85" s="53"/>
      <c r="D85" s="53"/>
      <c r="E85" s="53"/>
      <c r="F85" s="56">
        <f>SUM(F73:F79)</f>
        <v>18</v>
      </c>
      <c r="G85" s="56">
        <f>SUM(G73:G79)</f>
        <v>9</v>
      </c>
      <c r="H85" s="56">
        <f>SUM(H73:H79)</f>
        <v>9</v>
      </c>
      <c r="I85" s="35"/>
      <c r="J85" s="35"/>
      <c r="K85" s="35"/>
      <c r="L85" s="35"/>
      <c r="M85" s="35"/>
      <c r="N85" s="35"/>
      <c r="O85" s="6"/>
      <c r="P85" s="5"/>
    </row>
    <row r="86" spans="2:16" s="1" customFormat="1" ht="12.75">
      <c r="B86" s="14"/>
      <c r="C86" s="15"/>
      <c r="D86" s="15"/>
      <c r="E86" s="15"/>
      <c r="F86" s="9"/>
      <c r="G86" s="9"/>
      <c r="H86" s="9"/>
      <c r="I86" s="35"/>
      <c r="J86" s="35"/>
      <c r="K86" s="35"/>
      <c r="L86" s="35"/>
      <c r="M86" s="35"/>
      <c r="N86" s="35"/>
      <c r="O86" s="6"/>
      <c r="P86" s="5"/>
    </row>
    <row r="87" spans="2:16" s="1" customFormat="1" ht="12.75">
      <c r="B87" s="41"/>
      <c r="C87" s="53"/>
      <c r="D87" s="53"/>
      <c r="E87" s="53"/>
      <c r="F87" s="42"/>
      <c r="G87" s="42"/>
      <c r="H87" s="42"/>
      <c r="I87" s="43"/>
      <c r="J87" s="43"/>
      <c r="K87" s="35"/>
      <c r="O87" s="6"/>
      <c r="P87" s="5"/>
    </row>
    <row r="88" spans="2:15" ht="12.75">
      <c r="B88" s="85" t="s">
        <v>107</v>
      </c>
      <c r="C88" s="84"/>
      <c r="D88" s="84"/>
      <c r="E88" s="84"/>
      <c r="F88" s="84">
        <f>SUM(F51:F54)</f>
        <v>13</v>
      </c>
      <c r="G88" s="84">
        <f aca="true" t="shared" si="7" ref="G88:O88">SUM(G51:G54)</f>
        <v>11</v>
      </c>
      <c r="H88" s="84">
        <f t="shared" si="7"/>
        <v>2</v>
      </c>
      <c r="I88" s="84">
        <f t="shared" si="7"/>
        <v>160</v>
      </c>
      <c r="J88" s="84">
        <f t="shared" si="7"/>
        <v>75</v>
      </c>
      <c r="K88" s="84">
        <f t="shared" si="7"/>
        <v>35</v>
      </c>
      <c r="L88" s="84">
        <f t="shared" si="7"/>
        <v>20</v>
      </c>
      <c r="M88" s="84">
        <f t="shared" si="7"/>
        <v>15</v>
      </c>
      <c r="N88" s="84">
        <f t="shared" si="7"/>
        <v>15</v>
      </c>
      <c r="O88" s="84">
        <f t="shared" si="7"/>
        <v>0</v>
      </c>
    </row>
    <row r="89" spans="2:16" s="23" customFormat="1" ht="25.5">
      <c r="B89" s="134" t="s">
        <v>173</v>
      </c>
      <c r="C89" s="16"/>
      <c r="D89" s="16"/>
      <c r="E89" s="16"/>
      <c r="F89" s="135">
        <f>+SUM(F51:F57)-F54+SUM(F65:F70)+SUM(F73:F78)</f>
        <v>42</v>
      </c>
      <c r="G89" s="135">
        <f aca="true" t="shared" si="8" ref="G89:O89">+SUM(G51:G57)-G54+SUM(G65:G70)+SUM(G73:G78)</f>
        <v>22</v>
      </c>
      <c r="H89" s="135">
        <f t="shared" si="8"/>
        <v>20</v>
      </c>
      <c r="I89" s="135">
        <f t="shared" si="8"/>
        <v>568</v>
      </c>
      <c r="J89" s="135">
        <f t="shared" si="8"/>
        <v>146</v>
      </c>
      <c r="K89" s="135">
        <f t="shared" si="8"/>
        <v>108</v>
      </c>
      <c r="L89" s="135">
        <f t="shared" si="8"/>
        <v>25</v>
      </c>
      <c r="M89" s="135">
        <f t="shared" si="8"/>
        <v>162</v>
      </c>
      <c r="N89" s="135">
        <f t="shared" si="8"/>
        <v>102</v>
      </c>
      <c r="O89" s="135">
        <f t="shared" si="8"/>
        <v>25</v>
      </c>
      <c r="P89" s="16"/>
    </row>
    <row r="90" spans="2:15" s="18" customFormat="1" ht="12.7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</row>
    <row r="91" s="24" customFormat="1" ht="12.75"/>
    <row r="92" spans="1:15" s="24" customFormat="1" ht="12.75">
      <c r="A92"/>
      <c r="B92" s="25"/>
      <c r="C92"/>
      <c r="D92"/>
      <c r="E92"/>
      <c r="F92"/>
      <c r="G92"/>
      <c r="H92"/>
      <c r="I92"/>
      <c r="J92"/>
      <c r="K92"/>
      <c r="L92"/>
      <c r="M92"/>
      <c r="N92"/>
      <c r="O92"/>
    </row>
    <row r="93" ht="12.75">
      <c r="B93" s="25"/>
    </row>
    <row r="94" spans="2:15" ht="12.75">
      <c r="B94" s="11" t="s">
        <v>161</v>
      </c>
      <c r="D94" s="11"/>
      <c r="E94" s="16" t="s">
        <v>24</v>
      </c>
      <c r="F94" s="16" t="s">
        <v>0</v>
      </c>
      <c r="G94" s="16"/>
      <c r="H94" s="16"/>
      <c r="I94" s="16"/>
      <c r="J94" s="11"/>
      <c r="K94" s="11"/>
      <c r="L94" s="11"/>
      <c r="M94" s="11"/>
      <c r="N94" s="11"/>
      <c r="O94" s="11"/>
    </row>
    <row r="95" spans="2:15" ht="12.75">
      <c r="B95" t="s">
        <v>114</v>
      </c>
      <c r="D95" s="12"/>
      <c r="E95" s="36">
        <f>I95/I98</f>
        <v>0.5174418604651163</v>
      </c>
      <c r="F95" s="16" t="s">
        <v>25</v>
      </c>
      <c r="G95" s="16"/>
      <c r="H95" s="16"/>
      <c r="I95" s="16">
        <f>J129+M129</f>
        <v>356</v>
      </c>
      <c r="J95" s="11"/>
      <c r="K95" s="11"/>
      <c r="L95" s="11"/>
      <c r="M95" s="11"/>
      <c r="N95" s="11"/>
      <c r="O95" s="11"/>
    </row>
    <row r="96" spans="2:15" ht="12.75">
      <c r="B96" t="s">
        <v>62</v>
      </c>
      <c r="D96" s="12"/>
      <c r="E96" s="36">
        <f>I96/I98</f>
        <v>0.3691860465116279</v>
      </c>
      <c r="F96" s="16" t="s">
        <v>26</v>
      </c>
      <c r="G96" s="16"/>
      <c r="H96" s="16"/>
      <c r="I96" s="16">
        <f>K129+N129</f>
        <v>254</v>
      </c>
      <c r="J96" s="11"/>
      <c r="K96" s="11"/>
      <c r="L96" s="11"/>
      <c r="M96" s="11"/>
      <c r="N96" s="11"/>
      <c r="O96" s="11"/>
    </row>
    <row r="97" spans="2:15" ht="12.75">
      <c r="B97" t="s">
        <v>18</v>
      </c>
      <c r="D97" s="12"/>
      <c r="E97" s="36">
        <f>I97/I98</f>
        <v>0.11337209302325581</v>
      </c>
      <c r="F97" s="16" t="s">
        <v>27</v>
      </c>
      <c r="G97" s="16"/>
      <c r="H97" s="16"/>
      <c r="I97" s="16">
        <f>L129+O129</f>
        <v>78</v>
      </c>
      <c r="J97" s="11"/>
      <c r="K97" s="11"/>
      <c r="L97" s="11"/>
      <c r="M97" s="11"/>
      <c r="N97" s="11"/>
      <c r="O97" s="11"/>
    </row>
    <row r="98" spans="2:15" ht="12.75">
      <c r="B98" t="s">
        <v>29</v>
      </c>
      <c r="D98" s="11"/>
      <c r="E98" s="36">
        <f>SUM(E95:E97)</f>
        <v>1</v>
      </c>
      <c r="F98" s="16" t="s">
        <v>2</v>
      </c>
      <c r="G98" s="16"/>
      <c r="H98" s="16"/>
      <c r="I98" s="16">
        <f>SUM(I95:I97)</f>
        <v>688</v>
      </c>
      <c r="J98" s="11"/>
      <c r="K98" s="11"/>
      <c r="L98" s="11"/>
      <c r="M98" s="11"/>
      <c r="N98" s="11"/>
      <c r="O98" s="11"/>
    </row>
    <row r="99" ht="12.75">
      <c r="B99" t="s">
        <v>176</v>
      </c>
    </row>
    <row r="100" spans="1:16" ht="12.75">
      <c r="A100" s="157" t="s">
        <v>19</v>
      </c>
      <c r="B100" s="159" t="s">
        <v>3</v>
      </c>
      <c r="C100" s="159" t="s">
        <v>86</v>
      </c>
      <c r="D100" s="159"/>
      <c r="E100" s="159"/>
      <c r="F100" s="154" t="s">
        <v>4</v>
      </c>
      <c r="G100" s="155"/>
      <c r="H100" s="156"/>
      <c r="I100" s="158" t="s">
        <v>5</v>
      </c>
      <c r="J100" s="164"/>
      <c r="K100" s="164"/>
      <c r="L100" s="164"/>
      <c r="M100" s="164"/>
      <c r="N100" s="164"/>
      <c r="O100" s="165"/>
      <c r="P100" s="148" t="s">
        <v>133</v>
      </c>
    </row>
    <row r="101" spans="1:16" ht="12.75">
      <c r="A101" s="157"/>
      <c r="B101" s="167"/>
      <c r="C101" s="144" t="s">
        <v>6</v>
      </c>
      <c r="D101" s="146" t="s">
        <v>87</v>
      </c>
      <c r="E101" s="146" t="s">
        <v>88</v>
      </c>
      <c r="F101" s="144" t="s">
        <v>56</v>
      </c>
      <c r="G101" s="144" t="s">
        <v>94</v>
      </c>
      <c r="H101" s="144" t="s">
        <v>95</v>
      </c>
      <c r="I101" s="146" t="s">
        <v>91</v>
      </c>
      <c r="J101" s="151" t="s">
        <v>94</v>
      </c>
      <c r="K101" s="152"/>
      <c r="L101" s="153"/>
      <c r="M101" s="151" t="s">
        <v>95</v>
      </c>
      <c r="N101" s="152"/>
      <c r="O101" s="153"/>
      <c r="P101" s="150"/>
    </row>
    <row r="102" spans="1:16" ht="12.75">
      <c r="A102" s="157"/>
      <c r="B102" s="168"/>
      <c r="C102" s="145"/>
      <c r="D102" s="147"/>
      <c r="E102" s="147"/>
      <c r="F102" s="145"/>
      <c r="G102" s="145"/>
      <c r="H102" s="145"/>
      <c r="I102" s="147"/>
      <c r="J102" s="44" t="s">
        <v>7</v>
      </c>
      <c r="K102" s="45" t="s">
        <v>8</v>
      </c>
      <c r="L102" s="45" t="s">
        <v>9</v>
      </c>
      <c r="M102" s="45" t="s">
        <v>7</v>
      </c>
      <c r="N102" s="45" t="s">
        <v>8</v>
      </c>
      <c r="O102" s="45" t="s">
        <v>9</v>
      </c>
      <c r="P102" s="101"/>
    </row>
    <row r="103" spans="1:17" ht="12.75">
      <c r="A103" s="19">
        <f>A102+1</f>
        <v>1</v>
      </c>
      <c r="B103" s="83" t="s">
        <v>41</v>
      </c>
      <c r="C103" s="95">
        <v>5</v>
      </c>
      <c r="D103" s="95">
        <v>5</v>
      </c>
      <c r="E103" s="95"/>
      <c r="F103" s="70">
        <f>G103+H103</f>
        <v>3</v>
      </c>
      <c r="G103" s="95">
        <v>3</v>
      </c>
      <c r="H103" s="95"/>
      <c r="I103" s="95">
        <v>30</v>
      </c>
      <c r="J103" s="70">
        <v>15</v>
      </c>
      <c r="K103" s="70">
        <v>15</v>
      </c>
      <c r="L103" s="70">
        <v>0</v>
      </c>
      <c r="M103" s="70">
        <v>0</v>
      </c>
      <c r="N103" s="70">
        <v>0</v>
      </c>
      <c r="O103" s="70">
        <v>0</v>
      </c>
      <c r="P103" s="13" t="s">
        <v>120</v>
      </c>
      <c r="Q103" t="s">
        <v>174</v>
      </c>
    </row>
    <row r="104" spans="1:17" ht="12.75" customHeight="1">
      <c r="A104" s="19">
        <v>2</v>
      </c>
      <c r="B104" s="19" t="s">
        <v>45</v>
      </c>
      <c r="C104" s="95">
        <v>5</v>
      </c>
      <c r="D104" s="95">
        <v>5</v>
      </c>
      <c r="E104" s="95"/>
      <c r="F104" s="70">
        <f aca="true" t="shared" si="9" ref="F104:F121">G104+H104</f>
        <v>3</v>
      </c>
      <c r="G104" s="95">
        <v>3</v>
      </c>
      <c r="H104" s="95"/>
      <c r="I104" s="95">
        <v>30</v>
      </c>
      <c r="J104" s="70">
        <v>15</v>
      </c>
      <c r="K104" s="70">
        <v>15</v>
      </c>
      <c r="L104" s="70">
        <v>0</v>
      </c>
      <c r="M104" s="70">
        <v>0</v>
      </c>
      <c r="N104" s="70">
        <v>0</v>
      </c>
      <c r="O104" s="70">
        <v>0</v>
      </c>
      <c r="P104" s="13" t="s">
        <v>129</v>
      </c>
      <c r="Q104" t="s">
        <v>174</v>
      </c>
    </row>
    <row r="105" spans="1:17" s="1" customFormat="1" ht="12.75">
      <c r="A105" s="19">
        <v>3</v>
      </c>
      <c r="B105" s="19" t="s">
        <v>46</v>
      </c>
      <c r="C105" s="70"/>
      <c r="D105" s="95">
        <v>5</v>
      </c>
      <c r="E105" s="70"/>
      <c r="F105" s="70">
        <f t="shared" si="9"/>
        <v>3</v>
      </c>
      <c r="G105" s="70">
        <v>3</v>
      </c>
      <c r="H105" s="70"/>
      <c r="I105" s="70">
        <v>30</v>
      </c>
      <c r="J105" s="70">
        <v>15</v>
      </c>
      <c r="K105" s="70">
        <v>15</v>
      </c>
      <c r="L105" s="70">
        <v>0</v>
      </c>
      <c r="M105" s="70">
        <v>0</v>
      </c>
      <c r="N105" s="70">
        <v>0</v>
      </c>
      <c r="O105" s="70">
        <v>0</v>
      </c>
      <c r="P105" s="13" t="s">
        <v>126</v>
      </c>
      <c r="Q105" t="s">
        <v>174</v>
      </c>
    </row>
    <row r="106" spans="1:17" s="1" customFormat="1" ht="12.75">
      <c r="A106" s="19">
        <v>4</v>
      </c>
      <c r="B106" s="19" t="s">
        <v>47</v>
      </c>
      <c r="C106" s="70"/>
      <c r="D106" s="70">
        <v>6</v>
      </c>
      <c r="E106" s="70"/>
      <c r="F106" s="70">
        <f t="shared" si="9"/>
        <v>3</v>
      </c>
      <c r="G106" s="70"/>
      <c r="H106" s="70">
        <v>3</v>
      </c>
      <c r="I106" s="70">
        <v>30</v>
      </c>
      <c r="J106" s="70">
        <v>0</v>
      </c>
      <c r="K106" s="70">
        <v>0</v>
      </c>
      <c r="L106" s="70">
        <v>0</v>
      </c>
      <c r="M106" s="70">
        <v>15</v>
      </c>
      <c r="N106" s="70">
        <v>15</v>
      </c>
      <c r="O106" s="70">
        <v>0</v>
      </c>
      <c r="P106" s="13" t="s">
        <v>128</v>
      </c>
      <c r="Q106" t="s">
        <v>174</v>
      </c>
    </row>
    <row r="107" spans="1:17" s="17" customFormat="1" ht="12.75">
      <c r="A107" s="19">
        <v>5</v>
      </c>
      <c r="B107" s="19" t="s">
        <v>22</v>
      </c>
      <c r="C107" s="70"/>
      <c r="D107" s="70">
        <v>6</v>
      </c>
      <c r="E107" s="70"/>
      <c r="F107" s="70">
        <f t="shared" si="9"/>
        <v>2</v>
      </c>
      <c r="G107" s="70"/>
      <c r="H107" s="70">
        <v>2</v>
      </c>
      <c r="I107" s="70">
        <v>15</v>
      </c>
      <c r="J107" s="70">
        <v>0</v>
      </c>
      <c r="K107" s="70">
        <v>0</v>
      </c>
      <c r="L107" s="70">
        <v>0</v>
      </c>
      <c r="M107" s="70">
        <v>10</v>
      </c>
      <c r="N107" s="70">
        <v>0</v>
      </c>
      <c r="O107" s="70">
        <v>5</v>
      </c>
      <c r="P107" s="13" t="s">
        <v>129</v>
      </c>
      <c r="Q107" t="s">
        <v>174</v>
      </c>
    </row>
    <row r="108" spans="1:17" s="17" customFormat="1" ht="12.75">
      <c r="A108" s="98">
        <v>6</v>
      </c>
      <c r="B108" s="98" t="s">
        <v>80</v>
      </c>
      <c r="C108" s="108"/>
      <c r="D108" s="108">
        <v>6</v>
      </c>
      <c r="E108" s="108"/>
      <c r="F108" s="70">
        <f t="shared" si="9"/>
        <v>5</v>
      </c>
      <c r="G108" s="108"/>
      <c r="H108" s="108">
        <v>5</v>
      </c>
      <c r="I108" s="108">
        <v>40</v>
      </c>
      <c r="J108" s="126">
        <v>0</v>
      </c>
      <c r="K108" s="126">
        <v>0</v>
      </c>
      <c r="L108" s="126">
        <v>0</v>
      </c>
      <c r="M108" s="126">
        <v>10</v>
      </c>
      <c r="N108" s="126">
        <v>0</v>
      </c>
      <c r="O108" s="126">
        <v>30</v>
      </c>
      <c r="P108" s="99" t="s">
        <v>119</v>
      </c>
      <c r="Q108" t="s">
        <v>174</v>
      </c>
    </row>
    <row r="109" spans="1:17" s="17" customFormat="1" ht="12.75">
      <c r="A109" s="19">
        <v>7</v>
      </c>
      <c r="B109" s="19" t="s">
        <v>20</v>
      </c>
      <c r="C109" s="95"/>
      <c r="D109" s="95">
        <v>5</v>
      </c>
      <c r="E109" s="95"/>
      <c r="F109" s="70">
        <f t="shared" si="9"/>
        <v>2</v>
      </c>
      <c r="G109" s="95">
        <v>2</v>
      </c>
      <c r="H109" s="95"/>
      <c r="I109" s="95">
        <v>28</v>
      </c>
      <c r="J109" s="70">
        <v>10</v>
      </c>
      <c r="K109" s="70">
        <v>0</v>
      </c>
      <c r="L109" s="70">
        <v>18</v>
      </c>
      <c r="M109" s="70">
        <v>0</v>
      </c>
      <c r="N109" s="70">
        <v>0</v>
      </c>
      <c r="O109" s="70">
        <v>0</v>
      </c>
      <c r="P109" s="13" t="s">
        <v>119</v>
      </c>
      <c r="Q109" t="s">
        <v>174</v>
      </c>
    </row>
    <row r="110" spans="1:17" s="17" customFormat="1" ht="12.75">
      <c r="A110" s="19">
        <v>8</v>
      </c>
      <c r="B110" s="19" t="s">
        <v>55</v>
      </c>
      <c r="C110" s="70"/>
      <c r="D110" s="95">
        <v>5</v>
      </c>
      <c r="E110" s="70"/>
      <c r="F110" s="70">
        <f t="shared" si="9"/>
        <v>1</v>
      </c>
      <c r="G110" s="70">
        <v>1</v>
      </c>
      <c r="H110" s="70"/>
      <c r="I110" s="70">
        <v>20</v>
      </c>
      <c r="J110" s="70">
        <v>10</v>
      </c>
      <c r="K110" s="70">
        <v>10</v>
      </c>
      <c r="L110" s="70">
        <v>0</v>
      </c>
      <c r="M110" s="70">
        <v>0</v>
      </c>
      <c r="N110" s="70">
        <v>0</v>
      </c>
      <c r="O110" s="70">
        <v>0</v>
      </c>
      <c r="P110" s="51" t="s">
        <v>128</v>
      </c>
      <c r="Q110" t="s">
        <v>174</v>
      </c>
    </row>
    <row r="111" spans="1:17" s="17" customFormat="1" ht="12.75">
      <c r="A111" s="19">
        <v>9</v>
      </c>
      <c r="B111" s="19" t="s">
        <v>52</v>
      </c>
      <c r="C111" s="70"/>
      <c r="D111" s="70">
        <v>5</v>
      </c>
      <c r="E111" s="70"/>
      <c r="F111" s="70">
        <f t="shared" si="9"/>
        <v>1</v>
      </c>
      <c r="G111" s="70">
        <v>1</v>
      </c>
      <c r="H111" s="70"/>
      <c r="I111" s="70">
        <v>12</v>
      </c>
      <c r="J111" s="118">
        <v>12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3" t="s">
        <v>130</v>
      </c>
      <c r="Q111" t="s">
        <v>174</v>
      </c>
    </row>
    <row r="112" spans="1:17" s="17" customFormat="1" ht="25.5">
      <c r="A112" s="94">
        <f>A111+1</f>
        <v>10</v>
      </c>
      <c r="B112" s="28" t="s">
        <v>116</v>
      </c>
      <c r="C112" s="70"/>
      <c r="D112" s="95">
        <v>5</v>
      </c>
      <c r="E112" s="70"/>
      <c r="F112" s="70">
        <f t="shared" si="9"/>
        <v>1</v>
      </c>
      <c r="G112" s="70">
        <v>1</v>
      </c>
      <c r="H112" s="70"/>
      <c r="I112" s="70">
        <v>20</v>
      </c>
      <c r="J112" s="70">
        <v>10</v>
      </c>
      <c r="K112" s="70">
        <v>10</v>
      </c>
      <c r="L112" s="70">
        <v>0</v>
      </c>
      <c r="M112" s="70">
        <v>0</v>
      </c>
      <c r="N112" s="70">
        <v>0</v>
      </c>
      <c r="O112" s="70">
        <v>0</v>
      </c>
      <c r="P112" s="61" t="s">
        <v>120</v>
      </c>
      <c r="Q112" s="138" t="s">
        <v>174</v>
      </c>
    </row>
    <row r="113" spans="1:17" s="1" customFormat="1" ht="12.75">
      <c r="A113" s="19">
        <f>A112+1</f>
        <v>11</v>
      </c>
      <c r="B113" s="3" t="s">
        <v>138</v>
      </c>
      <c r="C113" s="70"/>
      <c r="D113" s="95"/>
      <c r="E113" s="70">
        <v>5</v>
      </c>
      <c r="F113" s="70">
        <f t="shared" si="9"/>
        <v>2</v>
      </c>
      <c r="G113" s="70">
        <v>2</v>
      </c>
      <c r="H113" s="70"/>
      <c r="I113" s="70">
        <v>15</v>
      </c>
      <c r="J113" s="70">
        <v>0</v>
      </c>
      <c r="K113" s="70">
        <v>15</v>
      </c>
      <c r="L113" s="70">
        <v>0</v>
      </c>
      <c r="M113" s="70">
        <v>0</v>
      </c>
      <c r="N113" s="70">
        <v>0</v>
      </c>
      <c r="O113" s="70">
        <v>0</v>
      </c>
      <c r="P113" s="13" t="s">
        <v>127</v>
      </c>
      <c r="Q113"/>
    </row>
    <row r="114" spans="1:17" s="1" customFormat="1" ht="12.75">
      <c r="A114" s="19">
        <v>12</v>
      </c>
      <c r="B114" s="3" t="s">
        <v>139</v>
      </c>
      <c r="C114" s="70"/>
      <c r="D114" s="95"/>
      <c r="E114" s="70">
        <v>6</v>
      </c>
      <c r="F114" s="70">
        <f t="shared" si="9"/>
        <v>6</v>
      </c>
      <c r="G114" s="70"/>
      <c r="H114" s="70">
        <v>6</v>
      </c>
      <c r="I114" s="70">
        <v>30</v>
      </c>
      <c r="J114" s="70">
        <v>0</v>
      </c>
      <c r="K114" s="70">
        <v>0</v>
      </c>
      <c r="L114" s="70">
        <v>0</v>
      </c>
      <c r="M114" s="70">
        <v>0</v>
      </c>
      <c r="N114" s="70">
        <v>30</v>
      </c>
      <c r="O114" s="70">
        <v>0</v>
      </c>
      <c r="P114" s="13" t="s">
        <v>127</v>
      </c>
      <c r="Q114"/>
    </row>
    <row r="115" spans="1:17" s="1" customFormat="1" ht="12.75">
      <c r="A115" s="19">
        <v>13</v>
      </c>
      <c r="B115" s="19" t="s">
        <v>42</v>
      </c>
      <c r="C115" s="70"/>
      <c r="D115" s="95">
        <v>5</v>
      </c>
      <c r="E115" s="70"/>
      <c r="F115" s="70">
        <f t="shared" si="9"/>
        <v>1</v>
      </c>
      <c r="G115" s="70">
        <v>1</v>
      </c>
      <c r="H115" s="70"/>
      <c r="I115" s="70">
        <v>15</v>
      </c>
      <c r="J115" s="70">
        <v>15</v>
      </c>
      <c r="K115" s="70">
        <v>0</v>
      </c>
      <c r="L115" s="70">
        <v>0</v>
      </c>
      <c r="M115" s="70">
        <v>0</v>
      </c>
      <c r="N115" s="70">
        <v>0</v>
      </c>
      <c r="O115" s="70">
        <v>0</v>
      </c>
      <c r="P115" s="13" t="s">
        <v>128</v>
      </c>
      <c r="Q115" t="s">
        <v>174</v>
      </c>
    </row>
    <row r="116" spans="1:17" s="1" customFormat="1" ht="12.75">
      <c r="A116" s="19">
        <v>14</v>
      </c>
      <c r="B116" s="19" t="s">
        <v>43</v>
      </c>
      <c r="C116" s="70">
        <v>5</v>
      </c>
      <c r="D116" s="95">
        <v>5</v>
      </c>
      <c r="E116" s="70"/>
      <c r="F116" s="70">
        <f t="shared" si="9"/>
        <v>2</v>
      </c>
      <c r="G116" s="70">
        <v>2</v>
      </c>
      <c r="H116" s="70"/>
      <c r="I116" s="70">
        <v>28</v>
      </c>
      <c r="J116" s="118">
        <v>18</v>
      </c>
      <c r="K116" s="118">
        <v>10</v>
      </c>
      <c r="L116" s="118">
        <v>0</v>
      </c>
      <c r="M116" s="118">
        <v>0</v>
      </c>
      <c r="N116" s="118">
        <v>0</v>
      </c>
      <c r="O116" s="118">
        <v>0</v>
      </c>
      <c r="P116" s="13" t="s">
        <v>120</v>
      </c>
      <c r="Q116" t="s">
        <v>174</v>
      </c>
    </row>
    <row r="117" spans="1:17" s="1" customFormat="1" ht="12.75">
      <c r="A117" s="19">
        <v>15</v>
      </c>
      <c r="B117" s="19" t="s">
        <v>51</v>
      </c>
      <c r="C117" s="70"/>
      <c r="D117" s="95">
        <v>5</v>
      </c>
      <c r="E117" s="70"/>
      <c r="F117" s="70">
        <f t="shared" si="9"/>
        <v>2</v>
      </c>
      <c r="G117" s="70">
        <v>2</v>
      </c>
      <c r="H117" s="70"/>
      <c r="I117" s="70">
        <v>30</v>
      </c>
      <c r="J117" s="70">
        <v>15</v>
      </c>
      <c r="K117" s="70">
        <v>0</v>
      </c>
      <c r="L117" s="70">
        <v>15</v>
      </c>
      <c r="M117" s="70">
        <v>0</v>
      </c>
      <c r="N117" s="70">
        <v>0</v>
      </c>
      <c r="O117" s="70">
        <v>0</v>
      </c>
      <c r="P117" s="2" t="s">
        <v>134</v>
      </c>
      <c r="Q117" t="s">
        <v>174</v>
      </c>
    </row>
    <row r="118" spans="1:17" s="1" customFormat="1" ht="12.75">
      <c r="A118" s="94">
        <v>16</v>
      </c>
      <c r="B118" s="94" t="s">
        <v>78</v>
      </c>
      <c r="C118" s="70">
        <v>6</v>
      </c>
      <c r="D118" s="70">
        <v>6</v>
      </c>
      <c r="E118" s="70"/>
      <c r="F118" s="70">
        <f t="shared" si="9"/>
        <v>2</v>
      </c>
      <c r="G118" s="70"/>
      <c r="H118" s="70">
        <v>2</v>
      </c>
      <c r="I118" s="70">
        <v>25</v>
      </c>
      <c r="J118" s="70">
        <v>0</v>
      </c>
      <c r="K118" s="70">
        <v>0</v>
      </c>
      <c r="L118" s="70">
        <v>0</v>
      </c>
      <c r="M118" s="70">
        <v>13</v>
      </c>
      <c r="N118" s="70">
        <v>12</v>
      </c>
      <c r="O118" s="70">
        <v>0</v>
      </c>
      <c r="P118" s="105" t="s">
        <v>128</v>
      </c>
      <c r="Q118" t="s">
        <v>174</v>
      </c>
    </row>
    <row r="119" spans="1:17" s="1" customFormat="1" ht="12.75">
      <c r="A119" s="19">
        <v>17</v>
      </c>
      <c r="B119" s="19" t="s">
        <v>44</v>
      </c>
      <c r="C119" s="70"/>
      <c r="D119" s="70" t="s">
        <v>166</v>
      </c>
      <c r="E119" s="70"/>
      <c r="F119" s="70">
        <f t="shared" si="9"/>
        <v>2</v>
      </c>
      <c r="G119" s="70">
        <v>1</v>
      </c>
      <c r="H119" s="70">
        <v>1</v>
      </c>
      <c r="I119" s="70">
        <v>30</v>
      </c>
      <c r="J119" s="70">
        <v>15</v>
      </c>
      <c r="K119" s="70">
        <v>0</v>
      </c>
      <c r="L119" s="70">
        <v>0</v>
      </c>
      <c r="M119" s="70">
        <v>15</v>
      </c>
      <c r="N119" s="70">
        <v>0</v>
      </c>
      <c r="O119" s="70">
        <v>0</v>
      </c>
      <c r="P119" s="2" t="s">
        <v>127</v>
      </c>
      <c r="Q119"/>
    </row>
    <row r="120" spans="1:17" s="1" customFormat="1" ht="12.75">
      <c r="A120" s="19">
        <v>18</v>
      </c>
      <c r="B120" s="19" t="s">
        <v>48</v>
      </c>
      <c r="C120" s="95"/>
      <c r="D120" s="95">
        <v>6</v>
      </c>
      <c r="E120" s="95"/>
      <c r="F120" s="70">
        <f t="shared" si="9"/>
        <v>1</v>
      </c>
      <c r="G120" s="95"/>
      <c r="H120" s="95">
        <v>1</v>
      </c>
      <c r="I120" s="95">
        <v>15</v>
      </c>
      <c r="J120" s="70">
        <v>0</v>
      </c>
      <c r="K120" s="70">
        <v>0</v>
      </c>
      <c r="L120" s="70">
        <v>0</v>
      </c>
      <c r="M120" s="70">
        <v>15</v>
      </c>
      <c r="N120" s="70">
        <v>0</v>
      </c>
      <c r="O120" s="70">
        <v>0</v>
      </c>
      <c r="P120" s="13" t="s">
        <v>120</v>
      </c>
      <c r="Q120" t="s">
        <v>174</v>
      </c>
    </row>
    <row r="121" spans="1:17" s="71" customFormat="1" ht="25.5">
      <c r="A121" s="94">
        <v>19</v>
      </c>
      <c r="B121" s="28" t="s">
        <v>49</v>
      </c>
      <c r="C121" s="70">
        <v>6</v>
      </c>
      <c r="D121" s="70"/>
      <c r="E121" s="70"/>
      <c r="F121" s="70">
        <f t="shared" si="9"/>
        <v>1</v>
      </c>
      <c r="G121" s="70"/>
      <c r="H121" s="70">
        <v>1</v>
      </c>
      <c r="I121" s="70">
        <v>15</v>
      </c>
      <c r="J121" s="118">
        <v>0</v>
      </c>
      <c r="K121" s="118">
        <v>0</v>
      </c>
      <c r="L121" s="118">
        <v>0</v>
      </c>
      <c r="M121" s="118">
        <v>15</v>
      </c>
      <c r="N121" s="118">
        <v>0</v>
      </c>
      <c r="O121" s="118">
        <v>0</v>
      </c>
      <c r="P121" s="45" t="s">
        <v>120</v>
      </c>
      <c r="Q121" s="138" t="s">
        <v>174</v>
      </c>
    </row>
    <row r="122" spans="1:17" s="1" customFormat="1" ht="12.75">
      <c r="A122" s="3"/>
      <c r="B122" s="75" t="s">
        <v>58</v>
      </c>
      <c r="C122" s="2"/>
      <c r="D122" s="2"/>
      <c r="E122" s="2"/>
      <c r="F122" s="13"/>
      <c r="G122" s="2"/>
      <c r="H122" s="2"/>
      <c r="I122" s="2"/>
      <c r="J122" s="2"/>
      <c r="K122" s="2"/>
      <c r="L122" s="2"/>
      <c r="M122" s="2"/>
      <c r="N122" s="2"/>
      <c r="O122" s="2"/>
      <c r="P122" s="73"/>
      <c r="Q122" t="s">
        <v>174</v>
      </c>
    </row>
    <row r="123" spans="1:17" s="1" customFormat="1" ht="12.75">
      <c r="A123" s="3">
        <v>20</v>
      </c>
      <c r="B123" s="3" t="s">
        <v>76</v>
      </c>
      <c r="C123" s="2">
        <v>5</v>
      </c>
      <c r="D123" s="2">
        <v>5</v>
      </c>
      <c r="E123" s="2"/>
      <c r="F123" s="13">
        <f aca="true" t="shared" si="10" ref="F123:F128">+G123+H123</f>
        <v>3</v>
      </c>
      <c r="G123" s="2">
        <v>3</v>
      </c>
      <c r="H123" s="2"/>
      <c r="I123" s="2">
        <v>45</v>
      </c>
      <c r="J123" s="2">
        <v>25</v>
      </c>
      <c r="K123" s="2">
        <v>20</v>
      </c>
      <c r="L123" s="2">
        <v>0</v>
      </c>
      <c r="M123" s="2">
        <v>0</v>
      </c>
      <c r="N123" s="2">
        <v>0</v>
      </c>
      <c r="O123" s="2">
        <v>0</v>
      </c>
      <c r="P123" s="45" t="s">
        <v>123</v>
      </c>
      <c r="Q123" t="s">
        <v>174</v>
      </c>
    </row>
    <row r="124" spans="1:17" s="1" customFormat="1" ht="12.75">
      <c r="A124" s="3">
        <v>21</v>
      </c>
      <c r="B124" s="3" t="s">
        <v>75</v>
      </c>
      <c r="C124" s="2">
        <v>5</v>
      </c>
      <c r="D124" s="2">
        <v>5</v>
      </c>
      <c r="E124" s="2"/>
      <c r="F124" s="13">
        <f t="shared" si="10"/>
        <v>2</v>
      </c>
      <c r="G124" s="2">
        <v>2</v>
      </c>
      <c r="H124" s="2"/>
      <c r="I124" s="2">
        <v>45</v>
      </c>
      <c r="J124" s="2">
        <v>25</v>
      </c>
      <c r="K124" s="2">
        <v>20</v>
      </c>
      <c r="L124" s="2">
        <v>0</v>
      </c>
      <c r="M124" s="2">
        <v>0</v>
      </c>
      <c r="N124" s="2">
        <v>0</v>
      </c>
      <c r="O124" s="2">
        <v>0</v>
      </c>
      <c r="P124" s="45" t="s">
        <v>175</v>
      </c>
      <c r="Q124" t="s">
        <v>174</v>
      </c>
    </row>
    <row r="125" spans="1:17" s="1" customFormat="1" ht="25.5">
      <c r="A125" s="69">
        <v>22</v>
      </c>
      <c r="B125" s="28" t="s">
        <v>188</v>
      </c>
      <c r="C125" s="45"/>
      <c r="D125" s="45">
        <v>5</v>
      </c>
      <c r="E125" s="45"/>
      <c r="F125" s="70">
        <f t="shared" si="10"/>
        <v>3</v>
      </c>
      <c r="G125" s="45">
        <v>3</v>
      </c>
      <c r="H125" s="45"/>
      <c r="I125" s="45">
        <v>45</v>
      </c>
      <c r="J125" s="45">
        <v>25</v>
      </c>
      <c r="K125" s="45">
        <v>20</v>
      </c>
      <c r="L125" s="45">
        <v>0</v>
      </c>
      <c r="M125" s="45">
        <v>0</v>
      </c>
      <c r="N125" s="45">
        <v>0</v>
      </c>
      <c r="O125" s="45">
        <v>0</v>
      </c>
      <c r="P125" s="45" t="s">
        <v>123</v>
      </c>
      <c r="Q125" s="138" t="s">
        <v>174</v>
      </c>
    </row>
    <row r="126" spans="1:17" s="1" customFormat="1" ht="25.5">
      <c r="A126" s="69">
        <v>23</v>
      </c>
      <c r="B126" s="32" t="s">
        <v>182</v>
      </c>
      <c r="C126" s="45"/>
      <c r="D126" s="45">
        <v>6</v>
      </c>
      <c r="E126" s="45"/>
      <c r="F126" s="70">
        <f t="shared" si="10"/>
        <v>3</v>
      </c>
      <c r="G126" s="45"/>
      <c r="H126" s="45">
        <v>3</v>
      </c>
      <c r="I126" s="45">
        <v>45</v>
      </c>
      <c r="J126" s="45">
        <v>0</v>
      </c>
      <c r="K126" s="45">
        <v>0</v>
      </c>
      <c r="L126" s="45">
        <v>0</v>
      </c>
      <c r="M126" s="45">
        <v>20</v>
      </c>
      <c r="N126" s="45">
        <v>25</v>
      </c>
      <c r="O126" s="45">
        <v>0</v>
      </c>
      <c r="P126" s="45" t="s">
        <v>123</v>
      </c>
      <c r="Q126" s="143" t="s">
        <v>174</v>
      </c>
    </row>
    <row r="127" spans="1:17" s="1" customFormat="1" ht="12.75">
      <c r="A127" s="69">
        <v>24</v>
      </c>
      <c r="B127" s="32" t="s">
        <v>186</v>
      </c>
      <c r="C127" s="45"/>
      <c r="D127" s="45">
        <v>6</v>
      </c>
      <c r="E127" s="45"/>
      <c r="F127" s="70">
        <f t="shared" si="10"/>
        <v>3</v>
      </c>
      <c r="G127" s="45"/>
      <c r="H127" s="45">
        <v>3</v>
      </c>
      <c r="I127" s="45">
        <v>30</v>
      </c>
      <c r="J127" s="45">
        <v>0</v>
      </c>
      <c r="K127" s="45">
        <v>0</v>
      </c>
      <c r="L127" s="45">
        <v>0</v>
      </c>
      <c r="M127" s="45">
        <v>10</v>
      </c>
      <c r="N127" s="45">
        <v>10</v>
      </c>
      <c r="O127" s="45">
        <v>10</v>
      </c>
      <c r="P127" s="70" t="s">
        <v>123</v>
      </c>
      <c r="Q127" t="s">
        <v>174</v>
      </c>
    </row>
    <row r="128" spans="1:17" s="1" customFormat="1" ht="25.5">
      <c r="A128" s="3">
        <v>25</v>
      </c>
      <c r="B128" s="139" t="s">
        <v>183</v>
      </c>
      <c r="C128" s="45"/>
      <c r="D128" s="45">
        <v>6</v>
      </c>
      <c r="E128" s="45"/>
      <c r="F128" s="70">
        <f t="shared" si="10"/>
        <v>3</v>
      </c>
      <c r="G128" s="45"/>
      <c r="H128" s="45">
        <v>3</v>
      </c>
      <c r="I128" s="45">
        <v>20</v>
      </c>
      <c r="J128" s="45">
        <v>0</v>
      </c>
      <c r="K128" s="45">
        <v>0</v>
      </c>
      <c r="L128" s="45">
        <v>0</v>
      </c>
      <c r="M128" s="45">
        <v>8</v>
      </c>
      <c r="N128" s="45">
        <v>12</v>
      </c>
      <c r="O128" s="45">
        <v>0</v>
      </c>
      <c r="P128" s="45" t="s">
        <v>184</v>
      </c>
      <c r="Q128"/>
    </row>
    <row r="129" spans="1:16" s="1" customFormat="1" ht="12.75">
      <c r="A129" s="7"/>
      <c r="B129" s="7" t="s">
        <v>13</v>
      </c>
      <c r="C129" s="8">
        <f>COUNT(C103:C128)</f>
        <v>7</v>
      </c>
      <c r="D129" s="7"/>
      <c r="E129" s="7"/>
      <c r="F129" s="8">
        <f aca="true" t="shared" si="11" ref="F129:O129">SUM(F103:F128)</f>
        <v>60</v>
      </c>
      <c r="G129" s="8">
        <f t="shared" si="11"/>
        <v>30</v>
      </c>
      <c r="H129" s="8">
        <f t="shared" si="11"/>
        <v>30</v>
      </c>
      <c r="I129" s="8">
        <f t="shared" si="11"/>
        <v>688</v>
      </c>
      <c r="J129" s="8">
        <f t="shared" si="11"/>
        <v>225</v>
      </c>
      <c r="K129" s="8">
        <f t="shared" si="11"/>
        <v>150</v>
      </c>
      <c r="L129" s="8">
        <f t="shared" si="11"/>
        <v>33</v>
      </c>
      <c r="M129" s="8">
        <f t="shared" si="11"/>
        <v>131</v>
      </c>
      <c r="N129" s="8">
        <f t="shared" si="11"/>
        <v>104</v>
      </c>
      <c r="O129" s="8">
        <f t="shared" si="11"/>
        <v>45</v>
      </c>
      <c r="P129" s="69"/>
    </row>
    <row r="130" spans="1:16" s="1" customFormat="1" ht="12.75">
      <c r="A130" s="11"/>
      <c r="B130" s="11" t="s">
        <v>53</v>
      </c>
      <c r="C130" s="11"/>
      <c r="D130" s="11"/>
      <c r="E130" s="11"/>
      <c r="F130" s="11"/>
      <c r="G130" s="11"/>
      <c r="H130" s="11"/>
      <c r="I130" s="11"/>
      <c r="J130" s="163">
        <f>SUM(J129:L129)</f>
        <v>408</v>
      </c>
      <c r="K130" s="163"/>
      <c r="L130" s="163"/>
      <c r="M130" s="163">
        <f>SUM(M129:O129)</f>
        <v>280</v>
      </c>
      <c r="N130" s="163"/>
      <c r="O130" s="163"/>
      <c r="P130" s="10"/>
    </row>
    <row r="131" spans="1:16" s="20" customFormat="1" ht="12.75">
      <c r="A131" s="16"/>
      <c r="B131" s="16" t="s">
        <v>172</v>
      </c>
      <c r="C131" s="16"/>
      <c r="D131" s="16"/>
      <c r="E131" s="16"/>
      <c r="F131" s="16"/>
      <c r="G131" s="16"/>
      <c r="H131" s="16"/>
      <c r="I131" s="16"/>
      <c r="J131" s="48"/>
      <c r="K131" s="48"/>
      <c r="L131" s="48"/>
      <c r="M131" s="48"/>
      <c r="N131" s="48"/>
      <c r="O131" s="48"/>
      <c r="P131" s="49"/>
    </row>
    <row r="132" spans="1:16" s="71" customFormat="1" ht="12.75">
      <c r="A132" s="11"/>
      <c r="B132" s="11"/>
      <c r="C132" s="11"/>
      <c r="D132" s="11"/>
      <c r="E132" s="11"/>
      <c r="F132" s="11"/>
      <c r="G132" s="11"/>
      <c r="H132" s="11"/>
      <c r="I132" s="11"/>
      <c r="J132" s="34"/>
      <c r="K132" s="34"/>
      <c r="L132" s="34"/>
      <c r="M132" s="34"/>
      <c r="N132" s="34"/>
      <c r="O132" s="34"/>
      <c r="P132" s="10"/>
    </row>
    <row r="133" spans="1:16" s="1" customFormat="1" ht="12.75">
      <c r="A133" s="16"/>
      <c r="B133" s="54" t="s">
        <v>96</v>
      </c>
      <c r="C133" s="53"/>
      <c r="D133" s="53"/>
      <c r="E133" s="53"/>
      <c r="F133" s="56">
        <f>SUM(F103:F121)</f>
        <v>43</v>
      </c>
      <c r="G133" s="56">
        <f>SUM(G103:G121)</f>
        <v>22</v>
      </c>
      <c r="H133" s="56">
        <f>SUM(H103:H121)</f>
        <v>21</v>
      </c>
      <c r="I133" s="16"/>
      <c r="J133" s="48"/>
      <c r="K133" s="48"/>
      <c r="L133" s="48"/>
      <c r="M133" s="48"/>
      <c r="N133" s="48"/>
      <c r="O133" s="48"/>
      <c r="P133" s="49"/>
    </row>
    <row r="134" spans="1:16" s="9" customFormat="1" ht="12.75">
      <c r="A134" s="1"/>
      <c r="B134" s="54" t="s">
        <v>97</v>
      </c>
      <c r="C134" s="53"/>
      <c r="D134" s="53"/>
      <c r="E134" s="53"/>
      <c r="F134" s="56">
        <f>SUM(F123:F128)</f>
        <v>17</v>
      </c>
      <c r="G134" s="56">
        <f>SUM(G123:G128)</f>
        <v>8</v>
      </c>
      <c r="H134" s="56">
        <f>SUM(H123:H128)</f>
        <v>9</v>
      </c>
      <c r="I134" s="43"/>
      <c r="J134" s="43"/>
      <c r="K134" s="35"/>
      <c r="L134" s="35"/>
      <c r="M134" s="35"/>
      <c r="N134" s="35"/>
      <c r="O134" s="6"/>
      <c r="P134" s="5"/>
    </row>
    <row r="135" spans="1:16" s="11" customFormat="1" ht="12.75">
      <c r="A135" s="1"/>
      <c r="B135" s="41"/>
      <c r="C135" s="53"/>
      <c r="D135" s="53"/>
      <c r="E135" s="53"/>
      <c r="F135" s="42"/>
      <c r="G135" s="42"/>
      <c r="H135" s="42"/>
      <c r="I135" s="43"/>
      <c r="J135" s="43"/>
      <c r="K135" s="35"/>
      <c r="L135" s="35"/>
      <c r="M135" s="35"/>
      <c r="N135" s="35"/>
      <c r="O135" s="6"/>
      <c r="P135" s="5"/>
    </row>
    <row r="136" spans="1:16" s="11" customFormat="1" ht="12.75">
      <c r="A136"/>
      <c r="B136" s="161"/>
      <c r="C136" s="162"/>
      <c r="D136" s="162"/>
      <c r="E136" s="162"/>
      <c r="F136"/>
      <c r="G136"/>
      <c r="H136"/>
      <c r="I136"/>
      <c r="J136"/>
      <c r="K136"/>
      <c r="L136"/>
      <c r="M136"/>
      <c r="N136"/>
      <c r="O136"/>
      <c r="P136"/>
    </row>
    <row r="137" spans="2:15" s="96" customFormat="1" ht="12.75">
      <c r="B137" s="97" t="s">
        <v>117</v>
      </c>
      <c r="F137" s="96">
        <f>+F108</f>
        <v>5</v>
      </c>
      <c r="G137" s="96">
        <f aca="true" t="shared" si="12" ref="G137:O137">+G108</f>
        <v>0</v>
      </c>
      <c r="H137" s="96">
        <f t="shared" si="12"/>
        <v>5</v>
      </c>
      <c r="I137" s="96">
        <f t="shared" si="12"/>
        <v>40</v>
      </c>
      <c r="J137" s="96">
        <f t="shared" si="12"/>
        <v>0</v>
      </c>
      <c r="K137" s="96">
        <f t="shared" si="12"/>
        <v>0</v>
      </c>
      <c r="L137" s="96">
        <f t="shared" si="12"/>
        <v>0</v>
      </c>
      <c r="M137" s="96">
        <f t="shared" si="12"/>
        <v>10</v>
      </c>
      <c r="N137" s="96">
        <f t="shared" si="12"/>
        <v>0</v>
      </c>
      <c r="O137" s="96">
        <f t="shared" si="12"/>
        <v>30</v>
      </c>
    </row>
    <row r="138" spans="1:16" ht="25.5">
      <c r="A138" s="18"/>
      <c r="B138" s="134" t="s">
        <v>173</v>
      </c>
      <c r="C138" s="16"/>
      <c r="D138" s="16"/>
      <c r="E138" s="16"/>
      <c r="F138" s="135">
        <f>+SUM(F103:F112)+SUM(F115:F118)+SUM(F120:F121)+SUM(F123:F127)</f>
        <v>47</v>
      </c>
      <c r="G138" s="135">
        <f aca="true" t="shared" si="13" ref="G138:O138">+SUM(G103:G112)+SUM(G115:G118)+SUM(G120:G121)+SUM(G123:G127)</f>
        <v>27</v>
      </c>
      <c r="H138" s="135">
        <f t="shared" si="13"/>
        <v>20</v>
      </c>
      <c r="I138" s="135">
        <f t="shared" si="13"/>
        <v>593</v>
      </c>
      <c r="J138" s="135">
        <f t="shared" si="13"/>
        <v>210</v>
      </c>
      <c r="K138" s="135">
        <f t="shared" si="13"/>
        <v>135</v>
      </c>
      <c r="L138" s="135">
        <f t="shared" si="13"/>
        <v>33</v>
      </c>
      <c r="M138" s="135">
        <f t="shared" si="13"/>
        <v>108</v>
      </c>
      <c r="N138" s="135">
        <f t="shared" si="13"/>
        <v>62</v>
      </c>
      <c r="O138" s="135">
        <f t="shared" si="13"/>
        <v>45</v>
      </c>
      <c r="P138" s="18"/>
    </row>
    <row r="139" spans="1:16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2:6" ht="12.75">
      <c r="B140" s="57" t="s">
        <v>85</v>
      </c>
      <c r="C140" s="9"/>
      <c r="D140" s="9"/>
      <c r="E140" s="9"/>
      <c r="F140" s="9">
        <f>F141+F142</f>
        <v>180</v>
      </c>
    </row>
    <row r="141" spans="1:16" s="18" customFormat="1" ht="12.75">
      <c r="A141"/>
      <c r="B141" s="52" t="s">
        <v>98</v>
      </c>
      <c r="C141" s="9"/>
      <c r="D141" s="9"/>
      <c r="E141" s="9"/>
      <c r="F141" s="9">
        <f>F33+F84+F133</f>
        <v>145</v>
      </c>
      <c r="G141"/>
      <c r="H141"/>
      <c r="I141"/>
      <c r="J141"/>
      <c r="K141"/>
      <c r="L141"/>
      <c r="M141"/>
      <c r="N141"/>
      <c r="O141"/>
      <c r="P141"/>
    </row>
    <row r="142" spans="1:16" s="18" customFormat="1" ht="12.75">
      <c r="A142"/>
      <c r="B142" s="52" t="s">
        <v>99</v>
      </c>
      <c r="C142" s="9"/>
      <c r="D142" s="9"/>
      <c r="E142" s="9"/>
      <c r="F142" s="9">
        <f>F85+F134</f>
        <v>35</v>
      </c>
      <c r="G142"/>
      <c r="H142"/>
      <c r="I142"/>
      <c r="J142"/>
      <c r="K142"/>
      <c r="L142"/>
      <c r="M142"/>
      <c r="N142"/>
      <c r="O142"/>
      <c r="P142"/>
    </row>
    <row r="143" spans="1:16" s="18" customFormat="1" ht="12.75">
      <c r="A143"/>
      <c r="B143" s="52"/>
      <c r="C143" s="9"/>
      <c r="D143" s="9"/>
      <c r="E143" s="9"/>
      <c r="F143" s="9"/>
      <c r="G143"/>
      <c r="H143"/>
      <c r="I143"/>
      <c r="J143"/>
      <c r="K143"/>
      <c r="L143"/>
      <c r="M143"/>
      <c r="N143"/>
      <c r="O143"/>
      <c r="P143"/>
    </row>
    <row r="145" ht="12.75">
      <c r="F145" s="63" t="s">
        <v>50</v>
      </c>
    </row>
    <row r="146" spans="2:15" s="84" customFormat="1" ht="12.75">
      <c r="B146" s="85" t="s">
        <v>107</v>
      </c>
      <c r="F146" s="84">
        <f>+F36+F88</f>
        <v>46</v>
      </c>
      <c r="G146" s="84">
        <f aca="true" t="shared" si="14" ref="G146:O146">+G36+G88</f>
        <v>34</v>
      </c>
      <c r="H146" s="84">
        <f t="shared" si="14"/>
        <v>12</v>
      </c>
      <c r="I146" s="84">
        <f t="shared" si="14"/>
        <v>389</v>
      </c>
      <c r="J146" s="84">
        <f t="shared" si="14"/>
        <v>150</v>
      </c>
      <c r="K146" s="84">
        <f t="shared" si="14"/>
        <v>125</v>
      </c>
      <c r="L146" s="84">
        <f t="shared" si="14"/>
        <v>20</v>
      </c>
      <c r="M146" s="84">
        <f t="shared" si="14"/>
        <v>79</v>
      </c>
      <c r="N146" s="84">
        <f t="shared" si="14"/>
        <v>15</v>
      </c>
      <c r="O146" s="84">
        <f t="shared" si="14"/>
        <v>0</v>
      </c>
    </row>
    <row r="147" spans="2:15" s="96" customFormat="1" ht="12.75">
      <c r="B147" s="97" t="s">
        <v>117</v>
      </c>
      <c r="F147" s="96">
        <f>+F137</f>
        <v>5</v>
      </c>
      <c r="G147" s="96">
        <f aca="true" t="shared" si="15" ref="G147:O147">+G137</f>
        <v>0</v>
      </c>
      <c r="H147" s="96">
        <f t="shared" si="15"/>
        <v>5</v>
      </c>
      <c r="I147" s="96">
        <f t="shared" si="15"/>
        <v>40</v>
      </c>
      <c r="J147" s="96">
        <f t="shared" si="15"/>
        <v>0</v>
      </c>
      <c r="K147" s="96">
        <f t="shared" si="15"/>
        <v>0</v>
      </c>
      <c r="L147" s="96">
        <f t="shared" si="15"/>
        <v>0</v>
      </c>
      <c r="M147" s="96">
        <f t="shared" si="15"/>
        <v>10</v>
      </c>
      <c r="N147" s="96">
        <f t="shared" si="15"/>
        <v>0</v>
      </c>
      <c r="O147" s="96">
        <f t="shared" si="15"/>
        <v>30</v>
      </c>
    </row>
    <row r="148" spans="1:16" ht="25.5">
      <c r="A148" s="24"/>
      <c r="B148" s="134" t="s">
        <v>173</v>
      </c>
      <c r="C148" s="16"/>
      <c r="D148" s="16"/>
      <c r="E148" s="16"/>
      <c r="F148" s="135">
        <f>+F37+F89+F138</f>
        <v>119</v>
      </c>
      <c r="G148" s="135">
        <f aca="true" t="shared" si="16" ref="G148:O148">+G37+G89+G138</f>
        <v>64</v>
      </c>
      <c r="H148" s="135">
        <f t="shared" si="16"/>
        <v>55</v>
      </c>
      <c r="I148" s="135">
        <f t="shared" si="16"/>
        <v>1398</v>
      </c>
      <c r="J148" s="135">
        <f t="shared" si="16"/>
        <v>401</v>
      </c>
      <c r="K148" s="135">
        <f t="shared" si="16"/>
        <v>303</v>
      </c>
      <c r="L148" s="135">
        <f t="shared" si="16"/>
        <v>58</v>
      </c>
      <c r="M148" s="135">
        <f t="shared" si="16"/>
        <v>357</v>
      </c>
      <c r="N148" s="135">
        <f t="shared" si="16"/>
        <v>209</v>
      </c>
      <c r="O148" s="135">
        <f t="shared" si="16"/>
        <v>70</v>
      </c>
      <c r="P148" s="16"/>
    </row>
    <row r="149" spans="1:16" ht="12.75">
      <c r="A149" s="24"/>
      <c r="B149" s="24"/>
      <c r="C149" s="24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24"/>
    </row>
    <row r="150" spans="1:16" s="24" customFormat="1" ht="12.75">
      <c r="A150"/>
      <c r="B150" s="27"/>
      <c r="C150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/>
    </row>
    <row r="151" spans="1:16" s="24" customFormat="1" ht="12.75">
      <c r="A151"/>
      <c r="B151" s="27"/>
      <c r="C151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/>
    </row>
    <row r="152" spans="1:16" s="24" customFormat="1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2:10" ht="25.5">
      <c r="B153" s="62" t="s">
        <v>185</v>
      </c>
      <c r="C153" s="11"/>
      <c r="D153" s="52" t="s">
        <v>100</v>
      </c>
      <c r="E153" s="11"/>
      <c r="F153" s="11"/>
      <c r="G153" s="11"/>
      <c r="H153" s="11"/>
      <c r="I153" s="52" t="s">
        <v>101</v>
      </c>
      <c r="J153" s="11"/>
    </row>
    <row r="154" spans="2:10" ht="12.75">
      <c r="B154" s="11"/>
      <c r="C154" s="48" t="s">
        <v>56</v>
      </c>
      <c r="D154" s="48" t="s">
        <v>28</v>
      </c>
      <c r="E154" s="25" t="s">
        <v>102</v>
      </c>
      <c r="F154" s="48" t="s">
        <v>28</v>
      </c>
      <c r="G154" s="48"/>
      <c r="H154" s="48"/>
      <c r="I154" s="25" t="s">
        <v>102</v>
      </c>
      <c r="J154" s="48" t="s">
        <v>28</v>
      </c>
    </row>
    <row r="155" spans="2:10" ht="12.75">
      <c r="B155" s="34" t="s">
        <v>59</v>
      </c>
      <c r="C155" s="11">
        <f>+E155+I155</f>
        <v>941</v>
      </c>
      <c r="D155" s="37">
        <f>+C155/C$158</f>
        <v>0.4705</v>
      </c>
      <c r="E155" s="11">
        <f>SUM(J12:J29)+SUM(M12:M29)+SUM(J51:J71)+SUM(M51:M71)+SUM(J103:J121)+SUM(M103:M121)</f>
        <v>720</v>
      </c>
      <c r="F155" s="37">
        <f>+E155/E$158</f>
        <v>0.4645161290322581</v>
      </c>
      <c r="G155" s="37"/>
      <c r="H155" s="37"/>
      <c r="I155" s="38">
        <f>SUM(J73:J79)+SUM(M73:M79)+SUM(J123:J128)+SUM(M123:M128)</f>
        <v>221</v>
      </c>
      <c r="J155" s="37">
        <f>+I155/I$158</f>
        <v>0.4911111111111111</v>
      </c>
    </row>
    <row r="156" spans="2:10" ht="12.75">
      <c r="B156" s="34" t="s">
        <v>60</v>
      </c>
      <c r="C156" s="11">
        <f>+E156+I156</f>
        <v>901</v>
      </c>
      <c r="D156" s="37">
        <f>+C156/C$158</f>
        <v>0.4505</v>
      </c>
      <c r="E156" s="11">
        <f>SUM(K12:K29)+SUM(N12:N29)+SUM(K51:K71)+SUM(N51:N71)+SUM(K103:K121)+SUM(N103:N121)</f>
        <v>682</v>
      </c>
      <c r="F156" s="37">
        <f>+E156/E$158</f>
        <v>0.44</v>
      </c>
      <c r="G156" s="37"/>
      <c r="H156" s="37"/>
      <c r="I156" s="38">
        <f>SUM(K73:K79)+SUM(N73:N79)+SUM(K123:K128)+SUM(N123:N128)</f>
        <v>219</v>
      </c>
      <c r="J156" s="37">
        <f>+I156/I$158</f>
        <v>0.4866666666666667</v>
      </c>
    </row>
    <row r="157" spans="2:10" ht="12.75">
      <c r="B157" s="34" t="s">
        <v>61</v>
      </c>
      <c r="C157" s="11">
        <f>+E157+I157</f>
        <v>158</v>
      </c>
      <c r="D157" s="37">
        <f>+C157/C$158</f>
        <v>0.079</v>
      </c>
      <c r="E157" s="11">
        <f>SUM(L12:L29)+SUM(O12:O29)+SUM(L51:L71)+SUM(O51:O71)+SUM(L103:L121)+SUM(O103:O121)</f>
        <v>148</v>
      </c>
      <c r="F157" s="37">
        <f>+E157/E$158</f>
        <v>0.09548387096774194</v>
      </c>
      <c r="G157" s="37"/>
      <c r="H157" s="37"/>
      <c r="I157" s="38">
        <f>SUM(L73:L79)+SUM(O73:O79)+SUM(L123:L128)+SUM(O123:O128)</f>
        <v>10</v>
      </c>
      <c r="J157" s="37">
        <f>+I157/I$158</f>
        <v>0.022222222222222223</v>
      </c>
    </row>
    <row r="158" spans="2:10" ht="12.75">
      <c r="B158" s="34" t="s">
        <v>56</v>
      </c>
      <c r="C158" s="11">
        <f>+E158+I158</f>
        <v>2000</v>
      </c>
      <c r="D158" s="37">
        <f>+C158/C$158</f>
        <v>1</v>
      </c>
      <c r="E158" s="11">
        <f>SUM(E155:E157)</f>
        <v>1550</v>
      </c>
      <c r="F158" s="37">
        <f>+E158/E$158</f>
        <v>1</v>
      </c>
      <c r="G158" s="37"/>
      <c r="H158" s="37"/>
      <c r="I158" s="38">
        <f>+SUM(I155:I157)</f>
        <v>450</v>
      </c>
      <c r="J158" s="37">
        <f>+I158/I$158</f>
        <v>1</v>
      </c>
    </row>
    <row r="162" spans="3:4" ht="12.75">
      <c r="C162" s="50" t="s">
        <v>50</v>
      </c>
      <c r="D162" s="50" t="s">
        <v>28</v>
      </c>
    </row>
    <row r="163" spans="1:4" ht="12.75">
      <c r="A163" s="1"/>
      <c r="B163" s="9" t="s">
        <v>82</v>
      </c>
      <c r="C163" s="58">
        <f>+SUM(C164:C168)</f>
        <v>66</v>
      </c>
      <c r="D163" s="59">
        <f>(C163/180)*100</f>
        <v>36.666666666666664</v>
      </c>
    </row>
    <row r="164" spans="2:3" ht="12.75">
      <c r="B164" s="60" t="s">
        <v>77</v>
      </c>
      <c r="C164">
        <v>16</v>
      </c>
    </row>
    <row r="165" spans="2:3" ht="12.75">
      <c r="B165" s="60" t="s">
        <v>148</v>
      </c>
      <c r="C165">
        <v>10</v>
      </c>
    </row>
    <row r="166" spans="2:3" ht="12.75">
      <c r="B166" s="60" t="s">
        <v>84</v>
      </c>
      <c r="C166">
        <v>3</v>
      </c>
    </row>
    <row r="167" spans="2:3" ht="12.75">
      <c r="B167" s="60" t="s">
        <v>103</v>
      </c>
      <c r="C167">
        <v>35</v>
      </c>
    </row>
    <row r="168" spans="2:3" ht="12.75">
      <c r="B168" s="60" t="s">
        <v>17</v>
      </c>
      <c r="C168">
        <v>2</v>
      </c>
    </row>
    <row r="171" ht="28.5">
      <c r="B171" s="64" t="s">
        <v>108</v>
      </c>
    </row>
    <row r="172" spans="1:3" ht="45">
      <c r="A172" s="65"/>
      <c r="B172" s="66" t="s">
        <v>109</v>
      </c>
      <c r="C172" s="102">
        <v>82</v>
      </c>
    </row>
    <row r="173" spans="1:3" ht="15">
      <c r="A173" s="65"/>
      <c r="B173" s="68" t="s">
        <v>110</v>
      </c>
      <c r="C173" s="67">
        <v>46</v>
      </c>
    </row>
    <row r="174" spans="1:3" ht="45">
      <c r="A174" s="65"/>
      <c r="B174" s="68" t="s">
        <v>167</v>
      </c>
      <c r="C174" s="67">
        <v>5</v>
      </c>
    </row>
    <row r="175" spans="1:3" ht="75">
      <c r="A175" s="65"/>
      <c r="B175" s="68" t="s">
        <v>111</v>
      </c>
      <c r="C175" s="67">
        <v>0</v>
      </c>
    </row>
    <row r="176" spans="2:3" ht="15">
      <c r="B176" s="68" t="s">
        <v>168</v>
      </c>
      <c r="C176" s="63">
        <v>5</v>
      </c>
    </row>
    <row r="177" spans="2:3" ht="15">
      <c r="B177" s="68" t="s">
        <v>169</v>
      </c>
      <c r="C177" s="67">
        <v>16</v>
      </c>
    </row>
    <row r="178" spans="2:3" ht="15">
      <c r="B178" s="68" t="s">
        <v>170</v>
      </c>
      <c r="C178" s="67">
        <v>2</v>
      </c>
    </row>
  </sheetData>
  <sheetProtection/>
  <mergeCells count="53">
    <mergeCell ref="I81:K81"/>
    <mergeCell ref="J101:L101"/>
    <mergeCell ref="L81:N81"/>
    <mergeCell ref="J130:L130"/>
    <mergeCell ref="M130:O130"/>
    <mergeCell ref="M31:O31"/>
    <mergeCell ref="H101:H102"/>
    <mergeCell ref="G49:G50"/>
    <mergeCell ref="G101:G102"/>
    <mergeCell ref="B136:E136"/>
    <mergeCell ref="A100:A102"/>
    <mergeCell ref="B100:B102"/>
    <mergeCell ref="C100:E100"/>
    <mergeCell ref="P9:P11"/>
    <mergeCell ref="F10:F11"/>
    <mergeCell ref="A9:A11"/>
    <mergeCell ref="B9:B11"/>
    <mergeCell ref="C9:E9"/>
    <mergeCell ref="I9:O9"/>
    <mergeCell ref="J10:L10"/>
    <mergeCell ref="M10:O10"/>
    <mergeCell ref="E10:E11"/>
    <mergeCell ref="G10:G11"/>
    <mergeCell ref="F9:H9"/>
    <mergeCell ref="A48:A50"/>
    <mergeCell ref="B48:B50"/>
    <mergeCell ref="C48:E48"/>
    <mergeCell ref="I48:O48"/>
    <mergeCell ref="H49:H50"/>
    <mergeCell ref="I49:I50"/>
    <mergeCell ref="C49:C50"/>
    <mergeCell ref="J49:L49"/>
    <mergeCell ref="H10:H11"/>
    <mergeCell ref="I10:I11"/>
    <mergeCell ref="F48:H48"/>
    <mergeCell ref="C10:C11"/>
    <mergeCell ref="D10:D11"/>
    <mergeCell ref="E101:E102"/>
    <mergeCell ref="D101:D102"/>
    <mergeCell ref="C101:C102"/>
    <mergeCell ref="I100:O100"/>
    <mergeCell ref="J31:L31"/>
    <mergeCell ref="F100:H100"/>
    <mergeCell ref="P100:P101"/>
    <mergeCell ref="B35:E35"/>
    <mergeCell ref="D49:D50"/>
    <mergeCell ref="E49:E50"/>
    <mergeCell ref="P48:P50"/>
    <mergeCell ref="F49:F50"/>
    <mergeCell ref="M49:O49"/>
    <mergeCell ref="F101:F102"/>
    <mergeCell ref="M101:O101"/>
    <mergeCell ref="I101:I102"/>
  </mergeCells>
  <printOptions/>
  <pageMargins left="0.3937007874015748" right="0.3937007874015748" top="0.31496062992125984" bottom="0.31496062992125984" header="0.31496062992125984" footer="0.31496062992125984"/>
  <pageSetup horizontalDpi="600" verticalDpi="600" orientation="landscape" paperSize="9" scale="75" r:id="rId1"/>
  <rowBreaks count="3" manualBreakCount="3">
    <brk id="41" max="16" man="1"/>
    <brk id="93" max="16" man="1"/>
    <brk id="14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J.Łojek</cp:lastModifiedBy>
  <cp:lastPrinted>2015-06-10T08:42:55Z</cp:lastPrinted>
  <dcterms:created xsi:type="dcterms:W3CDTF">2009-03-13T14:33:04Z</dcterms:created>
  <dcterms:modified xsi:type="dcterms:W3CDTF">2015-06-10T08:42:58Z</dcterms:modified>
  <cp:category/>
  <cp:version/>
  <cp:contentType/>
  <cp:contentStatus/>
</cp:coreProperties>
</file>