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192" windowHeight="8808" activeTab="0"/>
  </bookViews>
  <sheets>
    <sheet name="ZARZADZANIE_ZPiŁD" sheetId="1" r:id="rId1"/>
    <sheet name="ZARZADZANIE_MJi Ś" sheetId="2" r:id="rId2"/>
  </sheets>
  <definedNames/>
  <calcPr fullCalcOnLoad="1"/>
</workbook>
</file>

<file path=xl/sharedStrings.xml><?xml version="1.0" encoding="utf-8"?>
<sst xmlns="http://schemas.openxmlformats.org/spreadsheetml/2006/main" count="487" uniqueCount="140">
  <si>
    <t>Łączna liczba godzin w programie studenta</t>
  </si>
  <si>
    <t>Ogółem</t>
  </si>
  <si>
    <t>Przedmiot</t>
  </si>
  <si>
    <t>Punkty ECTS</t>
  </si>
  <si>
    <t>Godziny dydaktyczne</t>
  </si>
  <si>
    <t>Egzam.</t>
  </si>
  <si>
    <t>W</t>
  </si>
  <si>
    <t>Ć</t>
  </si>
  <si>
    <t>L</t>
  </si>
  <si>
    <t>RAZEM</t>
  </si>
  <si>
    <t>Lp.</t>
  </si>
  <si>
    <t>udział %</t>
  </si>
  <si>
    <t>wykłady</t>
  </si>
  <si>
    <t>ćwiczenia</t>
  </si>
  <si>
    <t>laboratoria</t>
  </si>
  <si>
    <t>%</t>
  </si>
  <si>
    <t>Wykład do wyboru*</t>
  </si>
  <si>
    <t>ECTS</t>
  </si>
  <si>
    <t>Razem godziny w semestrze</t>
  </si>
  <si>
    <t>Razem</t>
  </si>
  <si>
    <t>Przedmioty specjalnościowe</t>
  </si>
  <si>
    <t>w</t>
  </si>
  <si>
    <t>ćw.</t>
  </si>
  <si>
    <t>lab.</t>
  </si>
  <si>
    <t>Studia niestacjonarne II stopnia</t>
  </si>
  <si>
    <t>Makroekonomia II</t>
  </si>
  <si>
    <t>Prognozowanie procesów gospodarczych</t>
  </si>
  <si>
    <t>Rachunkowość zarządcza</t>
  </si>
  <si>
    <t>Finanse menedżerskie</t>
  </si>
  <si>
    <t xml:space="preserve">Rok I </t>
  </si>
  <si>
    <t>Logistyka</t>
  </si>
  <si>
    <t>Rok II</t>
  </si>
  <si>
    <t>Ekonomia menedżerska</t>
  </si>
  <si>
    <t>Logika</t>
  </si>
  <si>
    <t>Badania preferencji</t>
  </si>
  <si>
    <t>* student wybiera jeden wykład w semestrze</t>
  </si>
  <si>
    <t>Statystyka matematyczna</t>
  </si>
  <si>
    <t>Koncepcje zarządzania</t>
  </si>
  <si>
    <t>Przedsiębiorczość</t>
  </si>
  <si>
    <t>Badania operacyjne</t>
  </si>
  <si>
    <t>Rynek kapitałowy i finansowy</t>
  </si>
  <si>
    <t>Etyka w zarządzaniu</t>
  </si>
  <si>
    <t>Negocjacje</t>
  </si>
  <si>
    <t>Psychologia w zarządzaniu</t>
  </si>
  <si>
    <t>Zarządzanie procesami</t>
  </si>
  <si>
    <t>Zarządzanie strategiczne</t>
  </si>
  <si>
    <t>Kierunek: ZARZĄDZANIE</t>
  </si>
  <si>
    <t>3, 4</t>
  </si>
  <si>
    <t>PK</t>
  </si>
  <si>
    <t>PS</t>
  </si>
  <si>
    <t>Do wyboru (co najmniej 30%)</t>
  </si>
  <si>
    <t>a</t>
  </si>
  <si>
    <t>b</t>
  </si>
  <si>
    <t>RAZEM (a)</t>
  </si>
  <si>
    <t>Razem godziny w semestrze (a)</t>
  </si>
  <si>
    <t>RAZEM (b)</t>
  </si>
  <si>
    <t>Razem godziny w semestrze (b)</t>
  </si>
  <si>
    <t>Nadzór korporacyjny</t>
  </si>
  <si>
    <t>Analiza i gry strategiczne</t>
  </si>
  <si>
    <t>RAZEM ECTS (98+22)</t>
  </si>
  <si>
    <t>Zal. przedm. w semestrze</t>
  </si>
  <si>
    <t>Zal. z oceną</t>
  </si>
  <si>
    <t>Zal. bez oceny</t>
  </si>
  <si>
    <t>S1</t>
  </si>
  <si>
    <t>S2</t>
  </si>
  <si>
    <t>Ogółem w roku</t>
  </si>
  <si>
    <t>S3</t>
  </si>
  <si>
    <t>S4</t>
  </si>
  <si>
    <t>ECTS - przedmioty na kierunku</t>
  </si>
  <si>
    <t>ECTS - przedmioty na specjalności</t>
  </si>
  <si>
    <t>ECTS - przedmioty na kierunku (98)</t>
  </si>
  <si>
    <t>ECTS - przedmioty na specjalności (22)</t>
  </si>
  <si>
    <t>Wykład do wyboru</t>
  </si>
  <si>
    <t>Specjalność</t>
  </si>
  <si>
    <t>Przedmiot do wyboru</t>
  </si>
  <si>
    <t>Nauki podstawowe</t>
  </si>
  <si>
    <t>Liczba punktów ECTS, którą student musi uzyskać na zajęciach:</t>
  </si>
  <si>
    <t>a. Wymagających bezpośredniego udziału nauczycieli akademickich i studentów</t>
  </si>
  <si>
    <t>b. Z zakresu nauk podstawowych</t>
  </si>
  <si>
    <t>d. Minimalna liczba punktów ECTS, którą student musi uzyskać, realizując moduły kształcenia oferowane na zajęciach ogólnouczelnianych lub na innym kierunku studiów</t>
  </si>
  <si>
    <t>Wydział Ekonomii, Zarządzania i Turystyki</t>
  </si>
  <si>
    <t xml:space="preserve">Infrastruktura logistyczna </t>
  </si>
  <si>
    <t>Controlling łańcuchów dostaw</t>
  </si>
  <si>
    <t>Strategie łańcuchów dostaw</t>
  </si>
  <si>
    <t>Zasoby ludzkie w zarządzaniu łańcuchami dostaw</t>
  </si>
  <si>
    <t>Projekty w łańcuchu dostaw</t>
  </si>
  <si>
    <t>Społeczne uwarunkowania  rozwoju przedsiębiorstw</t>
  </si>
  <si>
    <t>Specjalność: Zarządzanie przedsiębiorstwem i łańcuchem dostaw</t>
  </si>
  <si>
    <t>Zarządzanie przedsiębiorstwem i łancuchem dostaw (a)</t>
  </si>
  <si>
    <t>Zarządzanie przedsiębiorstwem i łańcuchem dostaw (b)</t>
  </si>
  <si>
    <t>Zarządzanie przedsiębiorstwem i łańcuchem dostaw (średnia)</t>
  </si>
  <si>
    <t>Nowoczesne formy marketingu</t>
  </si>
  <si>
    <t>KEiPE</t>
  </si>
  <si>
    <t>KNoP</t>
  </si>
  <si>
    <t>KFiR</t>
  </si>
  <si>
    <t>KZJiŚ</t>
  </si>
  <si>
    <t>KMiZGT</t>
  </si>
  <si>
    <t>KZSiL</t>
  </si>
  <si>
    <t>x</t>
  </si>
  <si>
    <t>KEiI</t>
  </si>
  <si>
    <t>KM</t>
  </si>
  <si>
    <t>Jednostka prowadząca</t>
  </si>
  <si>
    <t>Jeednostka prowadząca</t>
  </si>
  <si>
    <t>KGR - ZEAR</t>
  </si>
  <si>
    <t>Seminarium dyplomowe - magisterskie I</t>
  </si>
  <si>
    <t>Seminarium dyplomowe - magisterskie II</t>
  </si>
  <si>
    <t>14a</t>
  </si>
  <si>
    <t>14b</t>
  </si>
  <si>
    <t>KFiR (do wyboru z pary 14a i 14b)</t>
  </si>
  <si>
    <t>Seminarium dyplomowe - magisterskie III</t>
  </si>
  <si>
    <t>Seminarium dyplomowe - magisterskie IV</t>
  </si>
  <si>
    <t>Seminarium dyplomowe - magisterskie</t>
  </si>
  <si>
    <t>Plan studiów na rok akad. 2015/2016</t>
  </si>
  <si>
    <t>Plan studiów na rok akad. 2016/2017</t>
  </si>
  <si>
    <t>Zajęcia rekreacyjno-ruchowe*</t>
  </si>
  <si>
    <t>SWFiS</t>
  </si>
  <si>
    <t>Język obcy</t>
  </si>
  <si>
    <t>SJO</t>
  </si>
  <si>
    <t>JO</t>
  </si>
  <si>
    <t>c. Praktycznych (w tym laboratoryjnych, warsztatowych i projektowych)</t>
  </si>
  <si>
    <t>e. Z obszaru nauk humanistycznych</t>
  </si>
  <si>
    <t>f. Z języka obcego</t>
  </si>
  <si>
    <t>g. Z wychowania fizycznego</t>
  </si>
  <si>
    <t>Przedmioty powiązane z badaniami naukowymi w dziedzinie (nb)</t>
  </si>
  <si>
    <t>nb</t>
  </si>
  <si>
    <t>Specjalność: Menedżer jakości i środowiska</t>
  </si>
  <si>
    <t>Menedżer jakości i środowiska (a)</t>
  </si>
  <si>
    <t>Menedżer jakości i środowiska (b)</t>
  </si>
  <si>
    <t>Menedżer jakości i środowiska (średnia)</t>
  </si>
  <si>
    <t>Standardy i metody zarządzania jakością</t>
  </si>
  <si>
    <t>Zarządzanie środowiskowe</t>
  </si>
  <si>
    <t>Standardy zarządzania ryzykiem w przedsiębiorstwie</t>
  </si>
  <si>
    <t>Ciągłość działania i  bezpieczeństwo informacji</t>
  </si>
  <si>
    <t>Efektywność energetyczna</t>
  </si>
  <si>
    <t>Systemowe zarządzanie bezpieczeństwem i higieną pracy</t>
  </si>
  <si>
    <t>Kształtowanie kultury Lean Management</t>
  </si>
  <si>
    <t>Analiza wskaźnikowa w procesach decyzyjnych</t>
  </si>
  <si>
    <t>Kierowanie zespołem zadaniowym</t>
  </si>
  <si>
    <t>Filozofia z elementami aksjologii</t>
  </si>
  <si>
    <t>Załącznik 8 do Uchwały Rady Wydziału nr 33/2015 z dnia 29.05.2015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</si>
</sst>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10"/>
      <color indexed="17"/>
      <name val="Arial CE"/>
      <family val="0"/>
    </font>
    <font>
      <b/>
      <sz val="12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0" borderId="0" xfId="52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33" borderId="12" xfId="0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9" fillId="0" borderId="12" xfId="0" applyFont="1" applyBorder="1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47" fillId="0" borderId="14" xfId="0" applyFont="1" applyBorder="1" applyAlignment="1">
      <alignment horizontal="left"/>
    </xf>
    <xf numFmtId="0" fontId="47" fillId="0" borderId="16" xfId="0" applyFont="1" applyFill="1" applyBorder="1" applyAlignment="1">
      <alignment horizontal="center"/>
    </xf>
    <xf numFmtId="0" fontId="47" fillId="0" borderId="13" xfId="0" applyFont="1" applyFill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9" fillId="33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1" fontId="49" fillId="33" borderId="12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49" fillId="0" borderId="12" xfId="0" applyFont="1" applyFill="1" applyBorder="1" applyAlignment="1">
      <alignment/>
    </xf>
    <xf numFmtId="0" fontId="6" fillId="0" borderId="0" xfId="0" applyFont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8" xfId="0" applyNumberFormat="1" applyBorder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2" fontId="0" fillId="0" borderId="18" xfId="0" applyNumberForma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9"/>
  <sheetViews>
    <sheetView tabSelected="1" view="pageBreakPreview" zoomScale="60" workbookViewId="0" topLeftCell="A100">
      <selection activeCell="I133" sqref="I133"/>
    </sheetView>
  </sheetViews>
  <sheetFormatPr defaultColWidth="9.00390625" defaultRowHeight="12.75"/>
  <cols>
    <col min="1" max="1" width="3.50390625" style="0" customWidth="1"/>
    <col min="2" max="2" width="34.625" style="0" customWidth="1"/>
    <col min="3" max="6" width="7.375" style="0" customWidth="1"/>
    <col min="7" max="8" width="3.625" style="0" customWidth="1"/>
    <col min="9" max="10" width="7.625" style="0" customWidth="1"/>
    <col min="11" max="15" width="5.625" style="0" customWidth="1"/>
    <col min="16" max="16" width="16.50390625" style="0" customWidth="1"/>
    <col min="17" max="17" width="7.875" style="131" customWidth="1"/>
    <col min="18" max="18" width="7.00390625" style="0" customWidth="1"/>
    <col min="19" max="20" width="7.50390625" style="0" customWidth="1"/>
    <col min="21" max="21" width="6.625" style="117" customWidth="1"/>
  </cols>
  <sheetData>
    <row r="1" spans="1:21" s="38" customFormat="1" ht="15">
      <c r="A1" s="38" t="s">
        <v>139</v>
      </c>
      <c r="Q1" s="130"/>
      <c r="U1" s="116"/>
    </row>
    <row r="2" spans="4:10" ht="12.75">
      <c r="D2" s="43" t="s">
        <v>51</v>
      </c>
      <c r="E2" s="43" t="s">
        <v>52</v>
      </c>
      <c r="F2" s="43"/>
      <c r="G2" s="43"/>
      <c r="H2" s="43"/>
      <c r="I2" s="43" t="s">
        <v>51</v>
      </c>
      <c r="J2" s="43" t="s">
        <v>52</v>
      </c>
    </row>
    <row r="3" spans="2:9" ht="12.75">
      <c r="B3" s="14" t="s">
        <v>112</v>
      </c>
      <c r="D3" s="19" t="s">
        <v>11</v>
      </c>
      <c r="E3" s="19" t="s">
        <v>11</v>
      </c>
      <c r="F3" s="19" t="s">
        <v>0</v>
      </c>
      <c r="G3" s="19"/>
      <c r="H3" s="19"/>
      <c r="I3" s="19"/>
    </row>
    <row r="4" spans="2:10" ht="12.75">
      <c r="B4" t="s">
        <v>80</v>
      </c>
      <c r="D4" s="31">
        <f>I4/I7</f>
        <v>0.4831081081081081</v>
      </c>
      <c r="E4" s="31">
        <f>J4/J7</f>
        <v>0.4864864864864865</v>
      </c>
      <c r="F4" s="19" t="s">
        <v>12</v>
      </c>
      <c r="G4" s="19"/>
      <c r="H4" s="19"/>
      <c r="I4" s="19">
        <f>J34+M34</f>
        <v>143</v>
      </c>
      <c r="J4" s="19">
        <f>J36+M36</f>
        <v>144</v>
      </c>
    </row>
    <row r="5" spans="2:10" ht="12.75">
      <c r="B5" t="s">
        <v>24</v>
      </c>
      <c r="D5" s="31">
        <f>I5/I7</f>
        <v>0.41216216216216217</v>
      </c>
      <c r="E5" s="31">
        <f>J5/J7</f>
        <v>0.39864864864864863</v>
      </c>
      <c r="F5" s="19" t="s">
        <v>13</v>
      </c>
      <c r="G5" s="19"/>
      <c r="H5" s="19"/>
      <c r="I5" s="19">
        <f>K34+N34</f>
        <v>122</v>
      </c>
      <c r="J5" s="19">
        <f>K36+N36</f>
        <v>118</v>
      </c>
    </row>
    <row r="6" spans="2:10" ht="12.75">
      <c r="B6" t="s">
        <v>29</v>
      </c>
      <c r="D6" s="31">
        <f>I6/I7</f>
        <v>0.10472972972972973</v>
      </c>
      <c r="E6" s="31">
        <f>J6/J7</f>
        <v>0.11486486486486487</v>
      </c>
      <c r="F6" s="19" t="s">
        <v>14</v>
      </c>
      <c r="G6" s="19"/>
      <c r="H6" s="19"/>
      <c r="I6" s="19">
        <f>L34+O34</f>
        <v>31</v>
      </c>
      <c r="J6" s="19">
        <f>L36+O36</f>
        <v>34</v>
      </c>
    </row>
    <row r="7" spans="2:10" ht="12.75">
      <c r="B7" t="s">
        <v>46</v>
      </c>
      <c r="D7" s="31">
        <f>SUM(D4:D6)</f>
        <v>1</v>
      </c>
      <c r="E7" s="31">
        <f>SUM(E4:E6)</f>
        <v>1</v>
      </c>
      <c r="F7" s="19" t="s">
        <v>1</v>
      </c>
      <c r="G7" s="19"/>
      <c r="H7" s="19"/>
      <c r="I7" s="19">
        <f>SUM(I4:I6)</f>
        <v>296</v>
      </c>
      <c r="J7" s="19">
        <f>SUM(J4:J6)</f>
        <v>296</v>
      </c>
    </row>
    <row r="8" ht="12.75">
      <c r="B8" t="s">
        <v>87</v>
      </c>
    </row>
    <row r="9" spans="1:20" ht="12.75">
      <c r="A9" s="188" t="s">
        <v>10</v>
      </c>
      <c r="B9" s="188" t="s">
        <v>2</v>
      </c>
      <c r="C9" s="175" t="s">
        <v>60</v>
      </c>
      <c r="D9" s="175"/>
      <c r="E9" s="175"/>
      <c r="F9" s="161" t="s">
        <v>3</v>
      </c>
      <c r="G9" s="162"/>
      <c r="H9" s="163"/>
      <c r="I9" s="183" t="s">
        <v>4</v>
      </c>
      <c r="J9" s="184"/>
      <c r="K9" s="184"/>
      <c r="L9" s="184"/>
      <c r="M9" s="184"/>
      <c r="N9" s="184"/>
      <c r="O9" s="185"/>
      <c r="P9" s="168" t="s">
        <v>101</v>
      </c>
      <c r="R9" s="109"/>
      <c r="S9" s="109"/>
      <c r="T9" s="109"/>
    </row>
    <row r="10" spans="1:20" ht="12.75">
      <c r="A10" s="188"/>
      <c r="B10" s="189"/>
      <c r="C10" s="164" t="s">
        <v>5</v>
      </c>
      <c r="D10" s="158" t="s">
        <v>61</v>
      </c>
      <c r="E10" s="158" t="s">
        <v>62</v>
      </c>
      <c r="F10" s="164" t="s">
        <v>19</v>
      </c>
      <c r="G10" s="164" t="s">
        <v>63</v>
      </c>
      <c r="H10" s="164" t="s">
        <v>64</v>
      </c>
      <c r="I10" s="158" t="s">
        <v>65</v>
      </c>
      <c r="J10" s="176" t="s">
        <v>63</v>
      </c>
      <c r="K10" s="177"/>
      <c r="L10" s="178"/>
      <c r="M10" s="176" t="s">
        <v>64</v>
      </c>
      <c r="N10" s="177"/>
      <c r="O10" s="178"/>
      <c r="P10" s="169"/>
      <c r="R10" s="109"/>
      <c r="S10" s="109"/>
      <c r="T10" s="109"/>
    </row>
    <row r="11" spans="1:20" ht="12.75">
      <c r="A11" s="188"/>
      <c r="B11" s="189"/>
      <c r="C11" s="165"/>
      <c r="D11" s="159"/>
      <c r="E11" s="159"/>
      <c r="F11" s="165"/>
      <c r="G11" s="165"/>
      <c r="H11" s="165"/>
      <c r="I11" s="159"/>
      <c r="J11" s="2" t="s">
        <v>6</v>
      </c>
      <c r="K11" s="4" t="s">
        <v>7</v>
      </c>
      <c r="L11" s="4" t="s">
        <v>8</v>
      </c>
      <c r="M11" s="4" t="s">
        <v>6</v>
      </c>
      <c r="N11" s="4" t="s">
        <v>7</v>
      </c>
      <c r="O11" s="4" t="s">
        <v>8</v>
      </c>
      <c r="P11" s="170"/>
      <c r="R11" s="25"/>
      <c r="S11" s="25"/>
      <c r="T11" s="25"/>
    </row>
    <row r="12" spans="1:21" ht="12.75">
      <c r="A12" s="102">
        <v>1</v>
      </c>
      <c r="B12" s="87" t="s">
        <v>25</v>
      </c>
      <c r="C12" s="88">
        <v>1</v>
      </c>
      <c r="D12" s="88">
        <v>1</v>
      </c>
      <c r="E12" s="89"/>
      <c r="F12" s="90">
        <f>G12+H12</f>
        <v>5</v>
      </c>
      <c r="G12" s="91">
        <v>5</v>
      </c>
      <c r="H12" s="91"/>
      <c r="I12" s="92">
        <v>25</v>
      </c>
      <c r="J12" s="90">
        <v>12</v>
      </c>
      <c r="K12" s="93">
        <v>13</v>
      </c>
      <c r="L12" s="93">
        <v>0</v>
      </c>
      <c r="M12" s="93">
        <v>0</v>
      </c>
      <c r="N12" s="93">
        <v>0</v>
      </c>
      <c r="O12" s="93">
        <v>0</v>
      </c>
      <c r="P12" s="93" t="s">
        <v>92</v>
      </c>
      <c r="Q12" s="132" t="s">
        <v>124</v>
      </c>
      <c r="R12" s="113"/>
      <c r="S12" s="113"/>
      <c r="T12" s="113"/>
      <c r="U12"/>
    </row>
    <row r="13" spans="1:21" ht="12.75">
      <c r="A13" s="102">
        <v>2</v>
      </c>
      <c r="B13" s="87" t="s">
        <v>36</v>
      </c>
      <c r="C13" s="88">
        <v>2</v>
      </c>
      <c r="D13" s="88">
        <v>2</v>
      </c>
      <c r="E13" s="89"/>
      <c r="F13" s="90">
        <f aca="true" t="shared" si="0" ref="F13:F24">G13+H13</f>
        <v>7</v>
      </c>
      <c r="G13" s="91"/>
      <c r="H13" s="91">
        <v>7</v>
      </c>
      <c r="I13" s="92">
        <v>25</v>
      </c>
      <c r="J13" s="90">
        <v>0</v>
      </c>
      <c r="K13" s="93">
        <v>0</v>
      </c>
      <c r="L13" s="93">
        <v>0</v>
      </c>
      <c r="M13" s="93">
        <v>8</v>
      </c>
      <c r="N13" s="93">
        <v>8</v>
      </c>
      <c r="O13" s="93">
        <v>9</v>
      </c>
      <c r="P13" s="93" t="s">
        <v>95</v>
      </c>
      <c r="Q13" s="132" t="s">
        <v>124</v>
      </c>
      <c r="R13" s="113"/>
      <c r="S13" s="113"/>
      <c r="T13" s="113"/>
      <c r="U13"/>
    </row>
    <row r="14" spans="1:21" ht="12.75">
      <c r="A14" s="93">
        <v>3</v>
      </c>
      <c r="B14" s="94" t="s">
        <v>37</v>
      </c>
      <c r="C14" s="92"/>
      <c r="D14" s="92">
        <v>2</v>
      </c>
      <c r="E14" s="92"/>
      <c r="F14" s="90">
        <f t="shared" si="0"/>
        <v>7</v>
      </c>
      <c r="G14" s="92"/>
      <c r="H14" s="92">
        <v>7</v>
      </c>
      <c r="I14" s="92">
        <v>38</v>
      </c>
      <c r="J14" s="93">
        <v>0</v>
      </c>
      <c r="K14" s="93">
        <v>0</v>
      </c>
      <c r="L14" s="93">
        <v>0</v>
      </c>
      <c r="M14" s="93">
        <v>25</v>
      </c>
      <c r="N14" s="93">
        <v>13</v>
      </c>
      <c r="O14" s="93">
        <v>0</v>
      </c>
      <c r="P14" s="93" t="s">
        <v>93</v>
      </c>
      <c r="Q14" s="132" t="s">
        <v>124</v>
      </c>
      <c r="R14" s="113"/>
      <c r="S14" s="113"/>
      <c r="T14" s="113"/>
      <c r="U14"/>
    </row>
    <row r="15" spans="1:21" ht="12.75">
      <c r="A15" s="93">
        <v>4</v>
      </c>
      <c r="B15" s="94" t="s">
        <v>138</v>
      </c>
      <c r="C15" s="92"/>
      <c r="D15" s="92">
        <v>2</v>
      </c>
      <c r="E15" s="92"/>
      <c r="F15" s="90">
        <f t="shared" si="0"/>
        <v>2</v>
      </c>
      <c r="G15" s="92"/>
      <c r="H15" s="92">
        <v>2</v>
      </c>
      <c r="I15" s="92">
        <v>10</v>
      </c>
      <c r="J15" s="93">
        <v>0</v>
      </c>
      <c r="K15" s="93">
        <v>0</v>
      </c>
      <c r="L15" s="93">
        <v>0</v>
      </c>
      <c r="M15" s="93">
        <v>10</v>
      </c>
      <c r="N15" s="93">
        <v>0</v>
      </c>
      <c r="O15" s="93">
        <v>0</v>
      </c>
      <c r="P15" s="93" t="s">
        <v>95</v>
      </c>
      <c r="Q15" s="132"/>
      <c r="R15" s="113"/>
      <c r="S15" s="113"/>
      <c r="T15" s="113"/>
      <c r="U15"/>
    </row>
    <row r="16" spans="1:21" ht="12.75">
      <c r="A16" s="16">
        <v>5</v>
      </c>
      <c r="B16" s="21" t="s">
        <v>38</v>
      </c>
      <c r="C16" s="16"/>
      <c r="D16" s="24">
        <v>1</v>
      </c>
      <c r="E16" s="16"/>
      <c r="F16" s="126">
        <f t="shared" si="0"/>
        <v>2</v>
      </c>
      <c r="G16" s="16">
        <v>2</v>
      </c>
      <c r="H16" s="16"/>
      <c r="I16" s="16">
        <v>14</v>
      </c>
      <c r="J16" s="16">
        <v>6</v>
      </c>
      <c r="K16" s="16">
        <v>8</v>
      </c>
      <c r="L16" s="16">
        <v>0</v>
      </c>
      <c r="M16" s="16">
        <v>0</v>
      </c>
      <c r="N16" s="16">
        <v>0</v>
      </c>
      <c r="O16" s="16">
        <v>0</v>
      </c>
      <c r="P16" s="16" t="s">
        <v>93</v>
      </c>
      <c r="Q16" s="132" t="s">
        <v>124</v>
      </c>
      <c r="R16" s="113"/>
      <c r="S16" s="113"/>
      <c r="T16" s="113"/>
      <c r="U16"/>
    </row>
    <row r="17" spans="1:21" ht="12.75">
      <c r="A17" s="16">
        <v>6</v>
      </c>
      <c r="B17" s="21" t="s">
        <v>27</v>
      </c>
      <c r="C17" s="16"/>
      <c r="D17" s="24">
        <v>1</v>
      </c>
      <c r="E17" s="16"/>
      <c r="F17" s="126">
        <f t="shared" si="0"/>
        <v>3</v>
      </c>
      <c r="G17" s="16">
        <v>3</v>
      </c>
      <c r="H17" s="16"/>
      <c r="I17" s="16">
        <v>15</v>
      </c>
      <c r="J17" s="16">
        <v>8</v>
      </c>
      <c r="K17" s="16">
        <v>1</v>
      </c>
      <c r="L17" s="16">
        <v>6</v>
      </c>
      <c r="M17" s="16">
        <v>0</v>
      </c>
      <c r="N17" s="16">
        <v>0</v>
      </c>
      <c r="O17" s="16">
        <v>0</v>
      </c>
      <c r="P17" s="16" t="s">
        <v>94</v>
      </c>
      <c r="Q17" s="132" t="s">
        <v>124</v>
      </c>
      <c r="R17" s="113"/>
      <c r="S17" s="113"/>
      <c r="T17" s="113"/>
      <c r="U17"/>
    </row>
    <row r="18" spans="1:21" ht="12.75">
      <c r="A18" s="16">
        <v>7</v>
      </c>
      <c r="B18" s="21" t="s">
        <v>44</v>
      </c>
      <c r="C18" s="16">
        <v>1</v>
      </c>
      <c r="D18" s="16">
        <v>1</v>
      </c>
      <c r="E18" s="16"/>
      <c r="F18" s="126">
        <f t="shared" si="0"/>
        <v>2</v>
      </c>
      <c r="G18" s="16">
        <v>2</v>
      </c>
      <c r="H18" s="16"/>
      <c r="I18" s="16">
        <v>13</v>
      </c>
      <c r="J18" s="16">
        <v>5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 t="s">
        <v>95</v>
      </c>
      <c r="Q18" s="132" t="s">
        <v>124</v>
      </c>
      <c r="R18" s="113"/>
      <c r="S18" s="113"/>
      <c r="T18" s="113"/>
      <c r="U18"/>
    </row>
    <row r="19" spans="1:21" ht="12.75">
      <c r="A19" s="16">
        <v>8</v>
      </c>
      <c r="B19" s="21" t="s">
        <v>39</v>
      </c>
      <c r="C19" s="16"/>
      <c r="D19" s="24">
        <v>1</v>
      </c>
      <c r="E19" s="16"/>
      <c r="F19" s="126">
        <f t="shared" si="0"/>
        <v>3</v>
      </c>
      <c r="G19" s="16">
        <v>3</v>
      </c>
      <c r="H19" s="16"/>
      <c r="I19" s="16">
        <v>16</v>
      </c>
      <c r="J19" s="16">
        <v>7</v>
      </c>
      <c r="K19" s="16">
        <v>1</v>
      </c>
      <c r="L19" s="16">
        <v>8</v>
      </c>
      <c r="M19" s="16">
        <v>0</v>
      </c>
      <c r="N19" s="16">
        <v>0</v>
      </c>
      <c r="O19" s="16">
        <v>0</v>
      </c>
      <c r="P19" s="4" t="s">
        <v>103</v>
      </c>
      <c r="Q19" s="132" t="s">
        <v>124</v>
      </c>
      <c r="R19" s="113"/>
      <c r="S19" s="113"/>
      <c r="T19" s="113"/>
      <c r="U19"/>
    </row>
    <row r="20" spans="1:21" ht="12.75">
      <c r="A20" s="48">
        <v>9</v>
      </c>
      <c r="B20" s="86" t="s">
        <v>91</v>
      </c>
      <c r="C20" s="48">
        <v>1</v>
      </c>
      <c r="D20" s="74">
        <v>1</v>
      </c>
      <c r="E20" s="48"/>
      <c r="F20" s="126">
        <f t="shared" si="0"/>
        <v>2</v>
      </c>
      <c r="G20" s="48">
        <v>2</v>
      </c>
      <c r="H20" s="48"/>
      <c r="I20" s="48">
        <v>11</v>
      </c>
      <c r="J20" s="48">
        <v>5</v>
      </c>
      <c r="K20" s="48">
        <v>6</v>
      </c>
      <c r="L20" s="48">
        <v>0</v>
      </c>
      <c r="M20" s="48">
        <v>0</v>
      </c>
      <c r="N20" s="48">
        <v>0</v>
      </c>
      <c r="O20" s="48">
        <v>0</v>
      </c>
      <c r="P20" s="107" t="s">
        <v>96</v>
      </c>
      <c r="Q20" s="132" t="s">
        <v>124</v>
      </c>
      <c r="R20" s="113"/>
      <c r="S20" s="113"/>
      <c r="T20" s="113"/>
      <c r="U20"/>
    </row>
    <row r="21" spans="1:21" ht="12.75">
      <c r="A21" s="16">
        <v>10</v>
      </c>
      <c r="B21" s="21" t="s">
        <v>45</v>
      </c>
      <c r="C21" s="16">
        <v>2</v>
      </c>
      <c r="D21" s="24">
        <v>2</v>
      </c>
      <c r="E21" s="16"/>
      <c r="F21" s="126">
        <f t="shared" si="0"/>
        <v>6</v>
      </c>
      <c r="G21" s="16"/>
      <c r="H21" s="16">
        <v>6</v>
      </c>
      <c r="I21" s="16">
        <v>32</v>
      </c>
      <c r="J21" s="16">
        <v>0</v>
      </c>
      <c r="K21" s="16">
        <v>0</v>
      </c>
      <c r="L21" s="16">
        <v>0</v>
      </c>
      <c r="M21" s="16">
        <v>16</v>
      </c>
      <c r="N21" s="16">
        <v>16</v>
      </c>
      <c r="O21" s="16">
        <v>0</v>
      </c>
      <c r="P21" s="16" t="s">
        <v>97</v>
      </c>
      <c r="Q21" s="132" t="s">
        <v>124</v>
      </c>
      <c r="R21" s="113"/>
      <c r="S21" s="113"/>
      <c r="T21" s="113"/>
      <c r="U21"/>
    </row>
    <row r="22" spans="1:21" ht="12.75">
      <c r="A22" s="16">
        <v>11</v>
      </c>
      <c r="B22" s="5" t="s">
        <v>104</v>
      </c>
      <c r="C22" s="16"/>
      <c r="D22" s="24"/>
      <c r="E22" s="16">
        <v>1</v>
      </c>
      <c r="F22" s="126">
        <f t="shared" si="0"/>
        <v>2</v>
      </c>
      <c r="G22" s="16">
        <v>2</v>
      </c>
      <c r="H22" s="16"/>
      <c r="I22" s="16">
        <v>8</v>
      </c>
      <c r="J22" s="16">
        <v>0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 t="s">
        <v>98</v>
      </c>
      <c r="Q22" s="132"/>
      <c r="R22" s="113"/>
      <c r="S22" s="113"/>
      <c r="T22" s="113"/>
      <c r="U22"/>
    </row>
    <row r="23" spans="1:21" ht="12.75">
      <c r="A23" s="16">
        <v>12</v>
      </c>
      <c r="B23" s="5" t="s">
        <v>105</v>
      </c>
      <c r="C23" s="16"/>
      <c r="D23" s="24"/>
      <c r="E23" s="16">
        <v>2</v>
      </c>
      <c r="F23" s="126">
        <f t="shared" si="0"/>
        <v>2</v>
      </c>
      <c r="G23" s="16"/>
      <c r="H23" s="16">
        <v>2</v>
      </c>
      <c r="I23" s="16">
        <v>8</v>
      </c>
      <c r="J23" s="16">
        <v>0</v>
      </c>
      <c r="K23" s="16">
        <v>0</v>
      </c>
      <c r="L23" s="16">
        <v>0</v>
      </c>
      <c r="M23" s="16">
        <v>0</v>
      </c>
      <c r="N23" s="16">
        <v>8</v>
      </c>
      <c r="O23" s="16">
        <v>0</v>
      </c>
      <c r="P23" s="16" t="s">
        <v>98</v>
      </c>
      <c r="Q23" s="132"/>
      <c r="R23" s="113"/>
      <c r="S23" s="113"/>
      <c r="T23" s="113"/>
      <c r="U23"/>
    </row>
    <row r="24" spans="1:21" ht="12.75">
      <c r="A24" s="16">
        <v>13</v>
      </c>
      <c r="B24" s="21" t="s">
        <v>26</v>
      </c>
      <c r="C24" s="16"/>
      <c r="D24" s="24">
        <v>1</v>
      </c>
      <c r="E24" s="16"/>
      <c r="F24" s="126">
        <f t="shared" si="0"/>
        <v>2</v>
      </c>
      <c r="G24" s="16">
        <v>2</v>
      </c>
      <c r="H24" s="16"/>
      <c r="I24" s="16">
        <v>8</v>
      </c>
      <c r="J24" s="16">
        <v>3</v>
      </c>
      <c r="K24" s="16">
        <v>0</v>
      </c>
      <c r="L24" s="16">
        <v>5</v>
      </c>
      <c r="M24" s="16">
        <v>0</v>
      </c>
      <c r="N24" s="16">
        <v>0</v>
      </c>
      <c r="O24" s="16">
        <v>0</v>
      </c>
      <c r="P24" s="16" t="s">
        <v>99</v>
      </c>
      <c r="Q24" s="132" t="s">
        <v>124</v>
      </c>
      <c r="R24" s="113"/>
      <c r="S24" s="113"/>
      <c r="T24" s="113"/>
      <c r="U24"/>
    </row>
    <row r="25" spans="1:21" ht="12.75" customHeight="1">
      <c r="A25" s="4" t="s">
        <v>106</v>
      </c>
      <c r="B25" s="21" t="s">
        <v>40</v>
      </c>
      <c r="C25" s="16">
        <v>1</v>
      </c>
      <c r="D25" s="24">
        <v>1</v>
      </c>
      <c r="E25" s="16"/>
      <c r="F25" s="166">
        <f>G25+H25</f>
        <v>2</v>
      </c>
      <c r="G25" s="166">
        <v>2</v>
      </c>
      <c r="H25" s="16"/>
      <c r="I25" s="16">
        <v>13</v>
      </c>
      <c r="J25" s="16">
        <v>6</v>
      </c>
      <c r="K25" s="16">
        <v>7</v>
      </c>
      <c r="L25" s="16">
        <v>0</v>
      </c>
      <c r="M25" s="16">
        <v>0</v>
      </c>
      <c r="N25" s="16">
        <v>0</v>
      </c>
      <c r="O25" s="16">
        <v>0</v>
      </c>
      <c r="P25" s="156" t="s">
        <v>108</v>
      </c>
      <c r="Q25" s="186" t="s">
        <v>124</v>
      </c>
      <c r="R25" s="187"/>
      <c r="S25" s="113"/>
      <c r="T25" s="113"/>
      <c r="U25"/>
    </row>
    <row r="26" spans="1:21" ht="12.75">
      <c r="A26" s="4" t="s">
        <v>107</v>
      </c>
      <c r="B26" s="21" t="s">
        <v>28</v>
      </c>
      <c r="C26" s="16">
        <v>1</v>
      </c>
      <c r="D26" s="16">
        <v>1</v>
      </c>
      <c r="E26" s="16"/>
      <c r="F26" s="167"/>
      <c r="G26" s="167"/>
      <c r="H26" s="16"/>
      <c r="I26" s="16">
        <v>13</v>
      </c>
      <c r="J26" s="22">
        <v>7</v>
      </c>
      <c r="K26" s="22">
        <v>3</v>
      </c>
      <c r="L26" s="22">
        <v>3</v>
      </c>
      <c r="M26" s="22">
        <v>0</v>
      </c>
      <c r="N26" s="22">
        <v>0</v>
      </c>
      <c r="O26" s="22">
        <v>0</v>
      </c>
      <c r="P26" s="157"/>
      <c r="Q26" s="186"/>
      <c r="R26" s="187"/>
      <c r="S26" s="113"/>
      <c r="T26" s="113"/>
      <c r="U26"/>
    </row>
    <row r="27" spans="1:21" ht="12.75">
      <c r="A27" s="4">
        <v>15</v>
      </c>
      <c r="B27" s="100" t="s">
        <v>116</v>
      </c>
      <c r="C27" s="81"/>
      <c r="D27" s="81">
        <v>1</v>
      </c>
      <c r="E27" s="81"/>
      <c r="F27" s="48">
        <f>G27+H27</f>
        <v>2</v>
      </c>
      <c r="G27" s="48">
        <v>2</v>
      </c>
      <c r="H27" s="81"/>
      <c r="I27" s="81">
        <v>15</v>
      </c>
      <c r="J27" s="125">
        <v>0</v>
      </c>
      <c r="K27" s="125">
        <v>15</v>
      </c>
      <c r="L27" s="125">
        <v>0</v>
      </c>
      <c r="M27" s="125">
        <v>0</v>
      </c>
      <c r="N27" s="125">
        <v>0</v>
      </c>
      <c r="O27" s="125">
        <v>0</v>
      </c>
      <c r="P27" s="124" t="s">
        <v>117</v>
      </c>
      <c r="Q27" s="133"/>
      <c r="R27" s="112"/>
      <c r="S27" s="113"/>
      <c r="T27" s="113"/>
      <c r="U27"/>
    </row>
    <row r="28" spans="1:21" ht="12.75">
      <c r="A28" s="4">
        <v>16</v>
      </c>
      <c r="B28" s="100" t="s">
        <v>114</v>
      </c>
      <c r="C28" s="81"/>
      <c r="D28" s="81"/>
      <c r="E28" s="81">
        <v>2</v>
      </c>
      <c r="F28" s="48">
        <f>G28+H28</f>
        <v>1</v>
      </c>
      <c r="G28" s="48"/>
      <c r="H28" s="81">
        <v>1</v>
      </c>
      <c r="I28" s="81">
        <v>10</v>
      </c>
      <c r="J28" s="125">
        <v>0</v>
      </c>
      <c r="K28" s="125">
        <v>0</v>
      </c>
      <c r="L28" s="125">
        <v>0</v>
      </c>
      <c r="M28" s="125">
        <v>0</v>
      </c>
      <c r="N28" s="125">
        <v>10</v>
      </c>
      <c r="O28" s="125">
        <v>0</v>
      </c>
      <c r="P28" s="124" t="s">
        <v>115</v>
      </c>
      <c r="Q28" s="133"/>
      <c r="R28" s="112"/>
      <c r="S28" s="113"/>
      <c r="T28" s="113"/>
      <c r="U28"/>
    </row>
    <row r="29" spans="1:20" ht="12.75">
      <c r="A29" s="5"/>
      <c r="B29" s="103" t="s">
        <v>20</v>
      </c>
      <c r="C29" s="81"/>
      <c r="D29" s="81"/>
      <c r="E29" s="76"/>
      <c r="F29" s="81"/>
      <c r="G29" s="76"/>
      <c r="H29" s="76"/>
      <c r="I29" s="76"/>
      <c r="J29" s="82"/>
      <c r="K29" s="82"/>
      <c r="L29" s="82"/>
      <c r="M29" s="82"/>
      <c r="N29" s="82"/>
      <c r="O29" s="82"/>
      <c r="P29" s="5"/>
      <c r="Q29" s="118"/>
      <c r="R29" s="112"/>
      <c r="S29" s="112"/>
      <c r="T29" s="112"/>
    </row>
    <row r="30" spans="1:21" s="35" customFormat="1" ht="12.75">
      <c r="A30" s="84">
        <v>17</v>
      </c>
      <c r="B30" s="83" t="s">
        <v>57</v>
      </c>
      <c r="C30" s="45"/>
      <c r="D30" s="46">
        <v>1</v>
      </c>
      <c r="E30" s="46"/>
      <c r="F30" s="16">
        <f>G30+H30</f>
        <v>3</v>
      </c>
      <c r="G30" s="46">
        <v>3</v>
      </c>
      <c r="H30" s="46"/>
      <c r="I30" s="46">
        <v>7</v>
      </c>
      <c r="J30" s="46">
        <v>7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105" t="s">
        <v>93</v>
      </c>
      <c r="Q30" s="118" t="s">
        <v>124</v>
      </c>
      <c r="R30" s="112"/>
      <c r="S30" s="112"/>
      <c r="T30" s="112"/>
      <c r="U30" s="115"/>
    </row>
    <row r="31" spans="1:20" ht="23.25">
      <c r="A31" s="121">
        <v>18</v>
      </c>
      <c r="B31" s="83" t="s">
        <v>84</v>
      </c>
      <c r="C31" s="47"/>
      <c r="D31" s="48">
        <v>1</v>
      </c>
      <c r="E31" s="48"/>
      <c r="F31" s="16">
        <f>G31+H31</f>
        <v>2</v>
      </c>
      <c r="G31" s="48">
        <v>2</v>
      </c>
      <c r="H31" s="48"/>
      <c r="I31" s="48">
        <v>7</v>
      </c>
      <c r="J31" s="48">
        <v>7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123" t="s">
        <v>97</v>
      </c>
      <c r="Q31" s="118" t="s">
        <v>124</v>
      </c>
      <c r="R31" s="112"/>
      <c r="S31" s="112"/>
      <c r="T31" s="112"/>
    </row>
    <row r="32" spans="1:20" ht="12.75">
      <c r="A32" s="75">
        <v>19</v>
      </c>
      <c r="B32" s="80" t="s">
        <v>85</v>
      </c>
      <c r="C32" s="48"/>
      <c r="D32" s="48">
        <v>2</v>
      </c>
      <c r="E32" s="48"/>
      <c r="F32" s="16">
        <f>G32+H32</f>
        <v>3</v>
      </c>
      <c r="G32" s="48"/>
      <c r="H32" s="48">
        <v>3</v>
      </c>
      <c r="I32" s="48">
        <v>15</v>
      </c>
      <c r="J32" s="48">
        <v>0</v>
      </c>
      <c r="K32" s="48">
        <v>0</v>
      </c>
      <c r="L32" s="48">
        <v>0</v>
      </c>
      <c r="M32" s="48">
        <v>12</v>
      </c>
      <c r="N32" s="48">
        <v>0</v>
      </c>
      <c r="O32" s="48">
        <v>3</v>
      </c>
      <c r="P32" s="2" t="s">
        <v>97</v>
      </c>
      <c r="Q32" s="118" t="s">
        <v>124</v>
      </c>
      <c r="R32" s="112"/>
      <c r="S32" s="112"/>
      <c r="T32" s="112"/>
    </row>
    <row r="33" spans="1:20" ht="23.25">
      <c r="A33" s="75">
        <v>20</v>
      </c>
      <c r="B33" s="83" t="s">
        <v>86</v>
      </c>
      <c r="C33" s="48"/>
      <c r="D33" s="48">
        <v>2</v>
      </c>
      <c r="E33" s="48"/>
      <c r="F33" s="48">
        <f>G33+H33</f>
        <v>2</v>
      </c>
      <c r="G33" s="48"/>
      <c r="H33" s="48">
        <v>2</v>
      </c>
      <c r="I33" s="48">
        <v>6</v>
      </c>
      <c r="J33" s="48">
        <v>0</v>
      </c>
      <c r="K33" s="48">
        <v>0</v>
      </c>
      <c r="L33" s="48">
        <v>0</v>
      </c>
      <c r="M33" s="48">
        <v>6</v>
      </c>
      <c r="N33" s="48">
        <v>0</v>
      </c>
      <c r="O33" s="48">
        <v>0</v>
      </c>
      <c r="P33" s="108" t="s">
        <v>97</v>
      </c>
      <c r="Q33" s="118" t="s">
        <v>124</v>
      </c>
      <c r="R33" s="112"/>
      <c r="S33" s="112"/>
      <c r="T33" s="112"/>
    </row>
    <row r="34" spans="1:20" ht="12.75">
      <c r="A34" s="57"/>
      <c r="B34" s="78" t="s">
        <v>53</v>
      </c>
      <c r="C34" s="79">
        <v>6</v>
      </c>
      <c r="D34" s="79"/>
      <c r="E34" s="78"/>
      <c r="F34" s="79">
        <f>SUM(F12:F33)</f>
        <v>60</v>
      </c>
      <c r="G34" s="79">
        <f>SUM(G12:G33)</f>
        <v>30</v>
      </c>
      <c r="H34" s="79">
        <f>SUM(H12:H33)</f>
        <v>30</v>
      </c>
      <c r="I34" s="79">
        <f aca="true" t="shared" si="1" ref="I34:O34">SUM(I12:I33)-I26</f>
        <v>296</v>
      </c>
      <c r="J34" s="79">
        <f t="shared" si="1"/>
        <v>66</v>
      </c>
      <c r="K34" s="79">
        <f t="shared" si="1"/>
        <v>67</v>
      </c>
      <c r="L34" s="79">
        <f t="shared" si="1"/>
        <v>19</v>
      </c>
      <c r="M34" s="79">
        <f t="shared" si="1"/>
        <v>77</v>
      </c>
      <c r="N34" s="79">
        <f t="shared" si="1"/>
        <v>55</v>
      </c>
      <c r="O34" s="79">
        <f t="shared" si="1"/>
        <v>12</v>
      </c>
      <c r="P34" s="10"/>
      <c r="Q34" s="118"/>
      <c r="R34" s="112"/>
      <c r="S34" s="112"/>
      <c r="T34" s="112"/>
    </row>
    <row r="35" spans="1:20" ht="12.75">
      <c r="A35" s="58"/>
      <c r="B35" s="54" t="s">
        <v>54</v>
      </c>
      <c r="C35" s="55"/>
      <c r="D35" s="55"/>
      <c r="E35" s="55"/>
      <c r="F35" s="10"/>
      <c r="G35" s="10"/>
      <c r="H35" s="10"/>
      <c r="I35" s="160">
        <f>SUM(J34:L34)</f>
        <v>152</v>
      </c>
      <c r="J35" s="160"/>
      <c r="K35" s="160"/>
      <c r="L35" s="160">
        <f>SUM(M34:O34)</f>
        <v>144</v>
      </c>
      <c r="M35" s="160"/>
      <c r="N35" s="160"/>
      <c r="O35" s="4"/>
      <c r="P35" s="5"/>
      <c r="Q35" s="118"/>
      <c r="R35" s="112"/>
      <c r="S35" s="112"/>
      <c r="T35" s="112"/>
    </row>
    <row r="36" spans="1:20" ht="12.75">
      <c r="A36" s="57"/>
      <c r="B36" s="10" t="s">
        <v>55</v>
      </c>
      <c r="C36" s="11">
        <v>6</v>
      </c>
      <c r="D36" s="11"/>
      <c r="E36" s="10"/>
      <c r="F36" s="11">
        <f>SUM(F12:F33)</f>
        <v>60</v>
      </c>
      <c r="G36" s="11">
        <f>SUM(G12:G33)</f>
        <v>30</v>
      </c>
      <c r="H36" s="11">
        <f>SUM(H12:H33)</f>
        <v>30</v>
      </c>
      <c r="I36" s="11">
        <f aca="true" t="shared" si="2" ref="I36:O36">SUM(I12:I33)-I25</f>
        <v>296</v>
      </c>
      <c r="J36" s="11">
        <f t="shared" si="2"/>
        <v>67</v>
      </c>
      <c r="K36" s="11">
        <f t="shared" si="2"/>
        <v>63</v>
      </c>
      <c r="L36" s="11">
        <f t="shared" si="2"/>
        <v>22</v>
      </c>
      <c r="M36" s="11">
        <f t="shared" si="2"/>
        <v>77</v>
      </c>
      <c r="N36" s="11">
        <f t="shared" si="2"/>
        <v>55</v>
      </c>
      <c r="O36" s="11">
        <f t="shared" si="2"/>
        <v>12</v>
      </c>
      <c r="P36" s="10"/>
      <c r="Q36" s="118"/>
      <c r="R36" s="112"/>
      <c r="S36" s="112"/>
      <c r="T36" s="112"/>
    </row>
    <row r="37" spans="1:20" ht="12.75">
      <c r="A37" s="5"/>
      <c r="B37" s="54" t="s">
        <v>56</v>
      </c>
      <c r="C37" s="55"/>
      <c r="D37" s="55"/>
      <c r="E37" s="55"/>
      <c r="F37" s="10"/>
      <c r="G37" s="10"/>
      <c r="H37" s="10"/>
      <c r="I37" s="160">
        <f>SUM(J36:L36)</f>
        <v>152</v>
      </c>
      <c r="J37" s="160"/>
      <c r="K37" s="160"/>
      <c r="L37" s="160">
        <f>SUM(M36:O36)</f>
        <v>144</v>
      </c>
      <c r="M37" s="160"/>
      <c r="N37" s="160"/>
      <c r="O37" s="4"/>
      <c r="P37" s="5"/>
      <c r="Q37" s="118"/>
      <c r="R37" s="111"/>
      <c r="S37" s="111"/>
      <c r="T37" s="111"/>
    </row>
    <row r="38" spans="1:20" ht="12.75">
      <c r="A38" s="8"/>
      <c r="B38" s="17"/>
      <c r="C38" s="66"/>
      <c r="D38" s="66"/>
      <c r="E38" s="66"/>
      <c r="F38" s="13"/>
      <c r="G38" s="13"/>
      <c r="H38" s="13"/>
      <c r="I38" s="27"/>
      <c r="J38" s="27"/>
      <c r="K38" s="27"/>
      <c r="L38" s="27"/>
      <c r="M38" s="27"/>
      <c r="N38" s="27"/>
      <c r="O38" s="9"/>
      <c r="P38" s="8"/>
      <c r="Q38" s="118"/>
      <c r="R38" s="111"/>
      <c r="S38" s="111"/>
      <c r="T38" s="111"/>
    </row>
    <row r="39" spans="1:20" ht="12.75">
      <c r="A39" s="3"/>
      <c r="B39" s="59" t="s">
        <v>68</v>
      </c>
      <c r="C39" s="56"/>
      <c r="D39" s="56"/>
      <c r="E39" s="56"/>
      <c r="F39" s="60">
        <f>SUM(F12:F28)</f>
        <v>50</v>
      </c>
      <c r="G39" s="60">
        <f>SUM(G12:G28)</f>
        <v>25</v>
      </c>
      <c r="H39" s="60">
        <f>SUM(H12:H28)</f>
        <v>25</v>
      </c>
      <c r="I39" s="27"/>
      <c r="J39" s="27"/>
      <c r="K39" s="27"/>
      <c r="L39" s="27"/>
      <c r="M39" s="27"/>
      <c r="N39" s="27"/>
      <c r="O39" s="9"/>
      <c r="P39" s="8"/>
      <c r="Q39" s="118"/>
      <c r="R39" s="111"/>
      <c r="S39" s="111"/>
      <c r="T39" s="111"/>
    </row>
    <row r="40" spans="1:20" ht="12.75">
      <c r="A40" s="3"/>
      <c r="B40" s="59" t="s">
        <v>69</v>
      </c>
      <c r="C40" s="56"/>
      <c r="D40" s="56"/>
      <c r="E40" s="56"/>
      <c r="F40" s="60">
        <f>SUM(F30:F33)</f>
        <v>10</v>
      </c>
      <c r="G40" s="60">
        <f>SUM(G30:G33)</f>
        <v>5</v>
      </c>
      <c r="H40" s="60">
        <f>SUM(H30:H33)</f>
        <v>5</v>
      </c>
      <c r="I40" s="36"/>
      <c r="J40" s="36"/>
      <c r="K40" s="27"/>
      <c r="L40" s="3"/>
      <c r="M40" s="3"/>
      <c r="N40" s="3"/>
      <c r="O40" s="9"/>
      <c r="P40" s="8"/>
      <c r="Q40" s="118"/>
      <c r="R40" s="111"/>
      <c r="S40" s="111"/>
      <c r="T40" s="111"/>
    </row>
    <row r="41" spans="1:20" ht="12.75">
      <c r="A41" s="3"/>
      <c r="B41" s="179"/>
      <c r="C41" s="181"/>
      <c r="D41" s="181"/>
      <c r="E41" s="181"/>
      <c r="F41" s="3"/>
      <c r="G41" s="3"/>
      <c r="H41" s="3"/>
      <c r="I41" s="37"/>
      <c r="J41" s="37"/>
      <c r="K41" s="28"/>
      <c r="L41" s="27"/>
      <c r="M41" s="27"/>
      <c r="N41" s="27"/>
      <c r="O41" s="9"/>
      <c r="P41" s="8"/>
      <c r="Q41" s="118"/>
      <c r="R41" s="111"/>
      <c r="S41" s="111"/>
      <c r="T41" s="111"/>
    </row>
    <row r="42" spans="2:20" ht="12.75">
      <c r="B42" s="179"/>
      <c r="C42" s="180"/>
      <c r="D42" s="180"/>
      <c r="E42" s="180"/>
      <c r="Q42" s="118"/>
      <c r="R42" s="111"/>
      <c r="S42" s="111"/>
      <c r="T42" s="111"/>
    </row>
    <row r="43" spans="1:20" ht="12.75">
      <c r="A43" s="23"/>
      <c r="B43" s="97" t="s">
        <v>75</v>
      </c>
      <c r="C43" s="96"/>
      <c r="D43" s="96"/>
      <c r="E43" s="96"/>
      <c r="F43" s="96">
        <f>SUM(F12:F15)</f>
        <v>21</v>
      </c>
      <c r="G43" s="96">
        <f aca="true" t="shared" si="3" ref="G43:O43">SUM(G12:G15)</f>
        <v>5</v>
      </c>
      <c r="H43" s="96">
        <f t="shared" si="3"/>
        <v>16</v>
      </c>
      <c r="I43" s="96">
        <f t="shared" si="3"/>
        <v>98</v>
      </c>
      <c r="J43" s="96">
        <f t="shared" si="3"/>
        <v>12</v>
      </c>
      <c r="K43" s="96">
        <f t="shared" si="3"/>
        <v>13</v>
      </c>
      <c r="L43" s="96">
        <f t="shared" si="3"/>
        <v>0</v>
      </c>
      <c r="M43" s="96">
        <f t="shared" si="3"/>
        <v>43</v>
      </c>
      <c r="N43" s="96">
        <f t="shared" si="3"/>
        <v>21</v>
      </c>
      <c r="O43" s="96">
        <f t="shared" si="3"/>
        <v>9</v>
      </c>
      <c r="P43" s="19"/>
      <c r="Q43" s="118"/>
      <c r="R43" s="111"/>
      <c r="S43" s="111"/>
      <c r="T43" s="111"/>
    </row>
    <row r="44" spans="1:20" ht="26.25">
      <c r="A44" s="20"/>
      <c r="B44" s="128" t="s">
        <v>123</v>
      </c>
      <c r="C44" s="19"/>
      <c r="D44" s="19"/>
      <c r="E44" s="19"/>
      <c r="F44" s="129">
        <f>SUM(F12:F21)-F15+F24+F25+SUM(F30:F33)</f>
        <v>51</v>
      </c>
      <c r="G44" s="129">
        <f aca="true" t="shared" si="4" ref="G44:O44">SUM(G12:G21)-G15+G24+G25+SUM(G30:G33)</f>
        <v>26</v>
      </c>
      <c r="H44" s="129">
        <f t="shared" si="4"/>
        <v>25</v>
      </c>
      <c r="I44" s="129">
        <f t="shared" si="4"/>
        <v>245</v>
      </c>
      <c r="J44" s="129">
        <f t="shared" si="4"/>
        <v>66</v>
      </c>
      <c r="K44" s="129">
        <f t="shared" si="4"/>
        <v>44</v>
      </c>
      <c r="L44" s="129">
        <f t="shared" si="4"/>
        <v>19</v>
      </c>
      <c r="M44" s="129">
        <f t="shared" si="4"/>
        <v>67</v>
      </c>
      <c r="N44" s="129">
        <f t="shared" si="4"/>
        <v>37</v>
      </c>
      <c r="O44" s="129">
        <f t="shared" si="4"/>
        <v>12</v>
      </c>
      <c r="P44" s="20"/>
      <c r="Q44" s="118"/>
      <c r="R44" s="111"/>
      <c r="S44" s="111"/>
      <c r="T44" s="111"/>
    </row>
    <row r="45" spans="2:20" ht="12.75">
      <c r="B45" s="25"/>
      <c r="Q45" s="118"/>
      <c r="R45" s="111"/>
      <c r="S45" s="111"/>
      <c r="T45" s="111"/>
    </row>
    <row r="46" spans="2:20" ht="12.75">
      <c r="B46" s="25"/>
      <c r="Q46" s="118"/>
      <c r="R46" s="111"/>
      <c r="S46" s="111"/>
      <c r="T46" s="111"/>
    </row>
    <row r="47" spans="2:20" ht="12.75">
      <c r="B47" s="25"/>
      <c r="Q47" s="118"/>
      <c r="R47" s="111"/>
      <c r="S47" s="111"/>
      <c r="T47" s="111"/>
    </row>
    <row r="48" spans="2:20" ht="12.75">
      <c r="B48" s="25"/>
      <c r="Q48" s="118"/>
      <c r="R48" s="111"/>
      <c r="S48" s="111"/>
      <c r="T48" s="111"/>
    </row>
    <row r="49" spans="2:20" ht="12.75">
      <c r="B49" s="25"/>
      <c r="Q49" s="118"/>
      <c r="R49" s="111"/>
      <c r="S49" s="111"/>
      <c r="T49" s="111"/>
    </row>
    <row r="50" spans="2:20" ht="12.75">
      <c r="B50" s="14" t="s">
        <v>113</v>
      </c>
      <c r="D50" s="14"/>
      <c r="E50" s="19" t="s">
        <v>11</v>
      </c>
      <c r="F50" s="19" t="s">
        <v>0</v>
      </c>
      <c r="G50" s="19"/>
      <c r="H50" s="19"/>
      <c r="I50" s="19"/>
      <c r="J50" s="14"/>
      <c r="K50" s="14"/>
      <c r="L50" s="14"/>
      <c r="M50" s="14"/>
      <c r="N50" s="14"/>
      <c r="O50" s="14"/>
      <c r="Q50" s="118"/>
      <c r="R50" s="111"/>
      <c r="S50" s="111"/>
      <c r="T50" s="111"/>
    </row>
    <row r="51" spans="2:20" ht="12.75">
      <c r="B51" t="s">
        <v>80</v>
      </c>
      <c r="D51" s="15"/>
      <c r="E51" s="31">
        <f>I51/I54</f>
        <v>0.5060975609756098</v>
      </c>
      <c r="F51" s="19" t="s">
        <v>12</v>
      </c>
      <c r="G51" s="19"/>
      <c r="H51" s="19"/>
      <c r="I51" s="19">
        <f>J75+M75</f>
        <v>83</v>
      </c>
      <c r="J51" s="14"/>
      <c r="K51" s="14"/>
      <c r="L51" s="14"/>
      <c r="M51" s="14"/>
      <c r="N51" s="14"/>
      <c r="O51" s="14"/>
      <c r="Q51" s="118"/>
      <c r="R51" s="111"/>
      <c r="S51" s="111"/>
      <c r="T51" s="111"/>
    </row>
    <row r="52" spans="2:20" ht="12.75">
      <c r="B52" t="s">
        <v>24</v>
      </c>
      <c r="D52" s="15"/>
      <c r="E52" s="31">
        <f>I52/I54</f>
        <v>0.4634146341463415</v>
      </c>
      <c r="F52" s="19" t="s">
        <v>13</v>
      </c>
      <c r="G52" s="19"/>
      <c r="H52" s="19"/>
      <c r="I52" s="19">
        <f>K75+N75</f>
        <v>76</v>
      </c>
      <c r="J52" s="14"/>
      <c r="K52" s="14"/>
      <c r="L52" s="14"/>
      <c r="M52" s="14"/>
      <c r="N52" s="14"/>
      <c r="O52" s="14"/>
      <c r="Q52" s="118"/>
      <c r="R52" s="111"/>
      <c r="S52" s="111"/>
      <c r="T52" s="111"/>
    </row>
    <row r="53" spans="2:20" ht="12.75">
      <c r="B53" t="s">
        <v>31</v>
      </c>
      <c r="D53" s="15"/>
      <c r="E53" s="31">
        <f>I53/I54</f>
        <v>0.03048780487804878</v>
      </c>
      <c r="F53" s="19" t="s">
        <v>14</v>
      </c>
      <c r="G53" s="19"/>
      <c r="H53" s="19"/>
      <c r="I53" s="19">
        <f>L75+O75</f>
        <v>5</v>
      </c>
      <c r="J53" s="14"/>
      <c r="K53" s="14"/>
      <c r="L53" s="14"/>
      <c r="M53" s="14"/>
      <c r="N53" s="14"/>
      <c r="O53" s="14"/>
      <c r="Q53" s="118"/>
      <c r="R53" s="111"/>
      <c r="S53" s="111"/>
      <c r="T53" s="111"/>
    </row>
    <row r="54" spans="2:20" ht="12.75">
      <c r="B54" t="s">
        <v>46</v>
      </c>
      <c r="D54" s="14"/>
      <c r="E54" s="31">
        <f>SUM(E51:E53)</f>
        <v>1</v>
      </c>
      <c r="F54" s="19" t="s">
        <v>1</v>
      </c>
      <c r="G54" s="19"/>
      <c r="H54" s="19"/>
      <c r="I54" s="19">
        <f>SUM(I51:I53)</f>
        <v>164</v>
      </c>
      <c r="J54" s="14"/>
      <c r="K54" s="14"/>
      <c r="L54" s="14"/>
      <c r="M54" s="14"/>
      <c r="N54" s="14"/>
      <c r="O54" s="14"/>
      <c r="Q54" s="118"/>
      <c r="R54" s="111"/>
      <c r="S54" s="111"/>
      <c r="T54" s="111"/>
    </row>
    <row r="55" spans="2:20" ht="12.75">
      <c r="B55" t="s">
        <v>87</v>
      </c>
      <c r="Q55" s="118"/>
      <c r="R55" s="111"/>
      <c r="S55" s="111"/>
      <c r="T55" s="111"/>
    </row>
    <row r="56" spans="1:20" ht="12.75">
      <c r="A56" s="171" t="s">
        <v>10</v>
      </c>
      <c r="B56" s="172" t="s">
        <v>2</v>
      </c>
      <c r="C56" s="175" t="s">
        <v>60</v>
      </c>
      <c r="D56" s="175"/>
      <c r="E56" s="175"/>
      <c r="F56" s="161" t="s">
        <v>3</v>
      </c>
      <c r="G56" s="162"/>
      <c r="H56" s="163"/>
      <c r="I56" s="183" t="s">
        <v>4</v>
      </c>
      <c r="J56" s="184"/>
      <c r="K56" s="184"/>
      <c r="L56" s="184"/>
      <c r="M56" s="184"/>
      <c r="N56" s="184"/>
      <c r="O56" s="185"/>
      <c r="P56" s="168" t="s">
        <v>102</v>
      </c>
      <c r="Q56" s="118"/>
      <c r="R56" s="111"/>
      <c r="S56" s="111"/>
      <c r="T56" s="111"/>
    </row>
    <row r="57" spans="1:20" ht="12.75">
      <c r="A57" s="171"/>
      <c r="B57" s="173"/>
      <c r="C57" s="164" t="s">
        <v>5</v>
      </c>
      <c r="D57" s="158" t="s">
        <v>61</v>
      </c>
      <c r="E57" s="158" t="s">
        <v>62</v>
      </c>
      <c r="F57" s="164" t="s">
        <v>19</v>
      </c>
      <c r="G57" s="164" t="s">
        <v>66</v>
      </c>
      <c r="H57" s="164" t="s">
        <v>67</v>
      </c>
      <c r="I57" s="158" t="s">
        <v>65</v>
      </c>
      <c r="J57" s="176" t="s">
        <v>66</v>
      </c>
      <c r="K57" s="177"/>
      <c r="L57" s="178"/>
      <c r="M57" s="176" t="s">
        <v>67</v>
      </c>
      <c r="N57" s="177"/>
      <c r="O57" s="178"/>
      <c r="P57" s="169"/>
      <c r="Q57" s="118"/>
      <c r="R57" s="111"/>
      <c r="S57" s="111"/>
      <c r="T57" s="111"/>
    </row>
    <row r="58" spans="1:20" ht="12.75">
      <c r="A58" s="171"/>
      <c r="B58" s="174"/>
      <c r="C58" s="165"/>
      <c r="D58" s="159"/>
      <c r="E58" s="159"/>
      <c r="F58" s="165"/>
      <c r="G58" s="165"/>
      <c r="H58" s="165"/>
      <c r="I58" s="159"/>
      <c r="J58" s="2" t="s">
        <v>6</v>
      </c>
      <c r="K58" s="4" t="s">
        <v>7</v>
      </c>
      <c r="L58" s="4" t="s">
        <v>8</v>
      </c>
      <c r="M58" s="4" t="s">
        <v>6</v>
      </c>
      <c r="N58" s="4" t="s">
        <v>7</v>
      </c>
      <c r="O58" s="4" t="s">
        <v>8</v>
      </c>
      <c r="P58" s="170"/>
      <c r="Q58" s="118"/>
      <c r="R58" s="111"/>
      <c r="S58" s="111"/>
      <c r="T58" s="111"/>
    </row>
    <row r="59" spans="1:21" ht="12.75">
      <c r="A59" s="93">
        <v>1</v>
      </c>
      <c r="B59" s="94" t="s">
        <v>41</v>
      </c>
      <c r="C59" s="92">
        <v>4</v>
      </c>
      <c r="D59" s="92">
        <v>4</v>
      </c>
      <c r="E59" s="92"/>
      <c r="F59" s="93">
        <f>G59+H59</f>
        <v>5</v>
      </c>
      <c r="G59" s="92"/>
      <c r="H59" s="92">
        <v>5</v>
      </c>
      <c r="I59" s="92">
        <v>25</v>
      </c>
      <c r="J59" s="93">
        <v>0</v>
      </c>
      <c r="K59" s="93">
        <v>0</v>
      </c>
      <c r="L59" s="93">
        <v>0</v>
      </c>
      <c r="M59" s="93">
        <v>12</v>
      </c>
      <c r="N59" s="93">
        <v>13</v>
      </c>
      <c r="O59" s="93">
        <v>0</v>
      </c>
      <c r="P59" s="93" t="s">
        <v>95</v>
      </c>
      <c r="Q59" s="132" t="s">
        <v>124</v>
      </c>
      <c r="R59" s="113"/>
      <c r="S59" s="113"/>
      <c r="T59" s="113"/>
      <c r="U59"/>
    </row>
    <row r="60" spans="1:21" ht="12.75">
      <c r="A60" s="16">
        <v>2</v>
      </c>
      <c r="B60" s="99" t="s">
        <v>30</v>
      </c>
      <c r="C60" s="24">
        <v>3</v>
      </c>
      <c r="D60" s="24">
        <v>3</v>
      </c>
      <c r="E60" s="24"/>
      <c r="F60" s="24">
        <f aca="true" t="shared" si="5" ref="F60:F68">G60+H60</f>
        <v>6</v>
      </c>
      <c r="G60" s="24">
        <v>6</v>
      </c>
      <c r="H60" s="24"/>
      <c r="I60" s="24">
        <v>24</v>
      </c>
      <c r="J60" s="16">
        <v>16</v>
      </c>
      <c r="K60" s="16">
        <v>8</v>
      </c>
      <c r="L60" s="16">
        <v>0</v>
      </c>
      <c r="M60" s="16">
        <v>0</v>
      </c>
      <c r="N60" s="16">
        <v>0</v>
      </c>
      <c r="O60" s="16">
        <v>0</v>
      </c>
      <c r="P60" s="16" t="s">
        <v>97</v>
      </c>
      <c r="Q60" s="132" t="s">
        <v>124</v>
      </c>
      <c r="R60" s="113"/>
      <c r="S60" s="113"/>
      <c r="T60" s="113"/>
      <c r="U60"/>
    </row>
    <row r="61" spans="1:21" ht="12.75">
      <c r="A61" s="16">
        <v>3</v>
      </c>
      <c r="B61" s="100" t="s">
        <v>43</v>
      </c>
      <c r="C61" s="24">
        <v>4</v>
      </c>
      <c r="D61" s="24"/>
      <c r="E61" s="24"/>
      <c r="F61" s="24">
        <f t="shared" si="5"/>
        <v>3</v>
      </c>
      <c r="G61" s="24"/>
      <c r="H61" s="24">
        <v>3</v>
      </c>
      <c r="I61" s="24">
        <v>16</v>
      </c>
      <c r="J61" s="16">
        <v>0</v>
      </c>
      <c r="K61" s="16">
        <v>0</v>
      </c>
      <c r="L61" s="16">
        <v>0</v>
      </c>
      <c r="M61" s="16">
        <v>16</v>
      </c>
      <c r="N61" s="16">
        <v>0</v>
      </c>
      <c r="O61" s="16">
        <v>0</v>
      </c>
      <c r="P61" s="4" t="s">
        <v>97</v>
      </c>
      <c r="Q61" s="132" t="s">
        <v>124</v>
      </c>
      <c r="R61" s="113"/>
      <c r="S61" s="113"/>
      <c r="T61" s="113"/>
      <c r="U61"/>
    </row>
    <row r="62" spans="1:21" ht="12.75">
      <c r="A62" s="16">
        <v>4</v>
      </c>
      <c r="B62" s="100" t="s">
        <v>42</v>
      </c>
      <c r="C62" s="24"/>
      <c r="D62" s="24">
        <v>4</v>
      </c>
      <c r="E62" s="24"/>
      <c r="F62" s="24">
        <f t="shared" si="5"/>
        <v>3</v>
      </c>
      <c r="G62" s="24"/>
      <c r="H62" s="24">
        <v>3</v>
      </c>
      <c r="I62" s="24">
        <v>8</v>
      </c>
      <c r="J62" s="16">
        <v>0</v>
      </c>
      <c r="K62" s="16">
        <v>0</v>
      </c>
      <c r="L62" s="16">
        <v>0</v>
      </c>
      <c r="M62" s="16">
        <v>0</v>
      </c>
      <c r="N62" s="16">
        <v>8</v>
      </c>
      <c r="O62" s="16">
        <v>0</v>
      </c>
      <c r="P62" s="4" t="s">
        <v>97</v>
      </c>
      <c r="Q62" s="132" t="s">
        <v>124</v>
      </c>
      <c r="R62" s="113"/>
      <c r="S62" s="113"/>
      <c r="T62" s="113"/>
      <c r="U62"/>
    </row>
    <row r="63" spans="1:21" ht="12.75">
      <c r="A63" s="16">
        <v>5</v>
      </c>
      <c r="B63" s="1" t="s">
        <v>109</v>
      </c>
      <c r="C63" s="24"/>
      <c r="D63" s="24"/>
      <c r="E63" s="24">
        <v>3</v>
      </c>
      <c r="F63" s="24">
        <f t="shared" si="5"/>
        <v>5</v>
      </c>
      <c r="G63" s="24">
        <v>5</v>
      </c>
      <c r="H63" s="24"/>
      <c r="I63" s="24">
        <v>12</v>
      </c>
      <c r="J63" s="16">
        <v>0</v>
      </c>
      <c r="K63" s="16">
        <v>12</v>
      </c>
      <c r="L63" s="16">
        <v>0</v>
      </c>
      <c r="M63" s="16">
        <v>0</v>
      </c>
      <c r="N63" s="16">
        <v>0</v>
      </c>
      <c r="O63" s="16">
        <v>0</v>
      </c>
      <c r="P63" s="16" t="s">
        <v>98</v>
      </c>
      <c r="Q63" s="132"/>
      <c r="R63" s="113"/>
      <c r="S63" s="113"/>
      <c r="T63" s="113"/>
      <c r="U63"/>
    </row>
    <row r="64" spans="1:21" ht="12.75">
      <c r="A64" s="16">
        <v>6</v>
      </c>
      <c r="B64" s="1" t="s">
        <v>110</v>
      </c>
      <c r="C64" s="24"/>
      <c r="D64" s="24"/>
      <c r="E64" s="24">
        <v>4</v>
      </c>
      <c r="F64" s="24">
        <f t="shared" si="5"/>
        <v>11</v>
      </c>
      <c r="G64" s="24"/>
      <c r="H64" s="24">
        <v>11</v>
      </c>
      <c r="I64" s="24">
        <v>13</v>
      </c>
      <c r="J64" s="16">
        <v>0</v>
      </c>
      <c r="K64" s="16">
        <v>0</v>
      </c>
      <c r="L64" s="16">
        <v>0</v>
      </c>
      <c r="M64" s="16">
        <v>0</v>
      </c>
      <c r="N64" s="16">
        <v>13</v>
      </c>
      <c r="O64" s="16">
        <v>0</v>
      </c>
      <c r="P64" s="16" t="s">
        <v>98</v>
      </c>
      <c r="Q64" s="132"/>
      <c r="R64" s="113"/>
      <c r="S64" s="113"/>
      <c r="T64" s="113"/>
      <c r="U64"/>
    </row>
    <row r="65" spans="1:21" ht="12.75">
      <c r="A65" s="16">
        <v>7</v>
      </c>
      <c r="B65" s="100" t="s">
        <v>32</v>
      </c>
      <c r="C65" s="24"/>
      <c r="D65" s="24">
        <v>3</v>
      </c>
      <c r="E65" s="24"/>
      <c r="F65" s="24">
        <f t="shared" si="5"/>
        <v>4</v>
      </c>
      <c r="G65" s="24">
        <v>4</v>
      </c>
      <c r="H65" s="24"/>
      <c r="I65" s="24">
        <v>8</v>
      </c>
      <c r="J65" s="16">
        <v>3</v>
      </c>
      <c r="K65" s="16">
        <v>5</v>
      </c>
      <c r="L65" s="16">
        <v>0</v>
      </c>
      <c r="M65" s="16">
        <v>0</v>
      </c>
      <c r="N65" s="16">
        <v>0</v>
      </c>
      <c r="O65" s="16">
        <v>0</v>
      </c>
      <c r="P65" s="16" t="s">
        <v>100</v>
      </c>
      <c r="Q65" s="132" t="s">
        <v>124</v>
      </c>
      <c r="R65" s="113"/>
      <c r="S65" s="113"/>
      <c r="T65" s="113"/>
      <c r="U65"/>
    </row>
    <row r="66" spans="1:21" ht="12.75">
      <c r="A66" s="16">
        <v>8</v>
      </c>
      <c r="B66" s="21" t="s">
        <v>33</v>
      </c>
      <c r="C66" s="24"/>
      <c r="D66" s="24">
        <v>3</v>
      </c>
      <c r="E66" s="24"/>
      <c r="F66" s="24">
        <f t="shared" si="5"/>
        <v>2</v>
      </c>
      <c r="G66" s="24">
        <v>2</v>
      </c>
      <c r="H66" s="24"/>
      <c r="I66" s="24">
        <v>5</v>
      </c>
      <c r="J66" s="16">
        <v>0</v>
      </c>
      <c r="K66" s="16">
        <v>5</v>
      </c>
      <c r="L66" s="16">
        <v>0</v>
      </c>
      <c r="M66" s="16">
        <v>0</v>
      </c>
      <c r="N66" s="16">
        <v>0</v>
      </c>
      <c r="O66" s="16">
        <v>0</v>
      </c>
      <c r="P66" s="4" t="s">
        <v>95</v>
      </c>
      <c r="Q66" s="132" t="s">
        <v>124</v>
      </c>
      <c r="R66" s="113"/>
      <c r="S66" s="113"/>
      <c r="T66" s="113"/>
      <c r="U66"/>
    </row>
    <row r="67" spans="1:21" ht="12.75">
      <c r="A67" s="16">
        <v>9</v>
      </c>
      <c r="B67" s="100" t="s">
        <v>34</v>
      </c>
      <c r="C67" s="24"/>
      <c r="D67" s="24">
        <v>3</v>
      </c>
      <c r="E67" s="24"/>
      <c r="F67" s="24">
        <f t="shared" si="5"/>
        <v>5</v>
      </c>
      <c r="G67" s="24">
        <v>5</v>
      </c>
      <c r="H67" s="24"/>
      <c r="I67" s="24">
        <v>7</v>
      </c>
      <c r="J67" s="16">
        <v>2</v>
      </c>
      <c r="K67" s="16">
        <v>0</v>
      </c>
      <c r="L67" s="16">
        <v>5</v>
      </c>
      <c r="M67" s="16">
        <v>0</v>
      </c>
      <c r="N67" s="16">
        <v>0</v>
      </c>
      <c r="O67" s="16">
        <v>0</v>
      </c>
      <c r="P67" s="16" t="s">
        <v>99</v>
      </c>
      <c r="Q67" s="132" t="s">
        <v>124</v>
      </c>
      <c r="R67" s="113"/>
      <c r="S67" s="113"/>
      <c r="T67" s="113"/>
      <c r="U67"/>
    </row>
    <row r="68" spans="1:21" ht="12.75">
      <c r="A68" s="16">
        <v>10</v>
      </c>
      <c r="B68" s="100" t="s">
        <v>16</v>
      </c>
      <c r="C68" s="24"/>
      <c r="D68" s="24" t="s">
        <v>47</v>
      </c>
      <c r="E68" s="24"/>
      <c r="F68" s="24">
        <f t="shared" si="5"/>
        <v>4</v>
      </c>
      <c r="G68" s="24">
        <v>2</v>
      </c>
      <c r="H68" s="24">
        <v>2</v>
      </c>
      <c r="I68" s="24">
        <v>14</v>
      </c>
      <c r="J68" s="16">
        <v>7</v>
      </c>
      <c r="K68" s="16">
        <v>0</v>
      </c>
      <c r="L68" s="16">
        <v>0</v>
      </c>
      <c r="M68" s="16">
        <v>7</v>
      </c>
      <c r="N68" s="16">
        <v>0</v>
      </c>
      <c r="O68" s="16">
        <v>0</v>
      </c>
      <c r="P68" s="16" t="s">
        <v>98</v>
      </c>
      <c r="Q68" s="132"/>
      <c r="R68" s="113"/>
      <c r="S68" s="113"/>
      <c r="T68" s="113"/>
      <c r="U68"/>
    </row>
    <row r="69" spans="1:21" ht="12.75">
      <c r="A69" s="21"/>
      <c r="B69" s="1"/>
      <c r="C69" s="24"/>
      <c r="D69" s="6"/>
      <c r="E69" s="24"/>
      <c r="F69" s="24"/>
      <c r="G69" s="24"/>
      <c r="H69" s="24"/>
      <c r="I69" s="24"/>
      <c r="J69" s="16"/>
      <c r="K69" s="16"/>
      <c r="L69" s="16"/>
      <c r="M69" s="16"/>
      <c r="N69" s="16"/>
      <c r="O69" s="16"/>
      <c r="P69" s="16"/>
      <c r="Q69" s="132"/>
      <c r="R69" s="112"/>
      <c r="S69" s="112"/>
      <c r="T69" s="112"/>
      <c r="U69" s="118"/>
    </row>
    <row r="70" spans="1:21" ht="12.75">
      <c r="A70" s="5"/>
      <c r="B70" s="103" t="s">
        <v>20</v>
      </c>
      <c r="C70" s="76"/>
      <c r="D70" s="76"/>
      <c r="E70" s="76"/>
      <c r="F70" s="77"/>
      <c r="G70" s="76"/>
      <c r="H70" s="76"/>
      <c r="I70" s="76"/>
      <c r="J70" s="76"/>
      <c r="K70" s="76"/>
      <c r="L70" s="76"/>
      <c r="M70" s="76"/>
      <c r="N70" s="76"/>
      <c r="O70" s="76"/>
      <c r="P70" s="16"/>
      <c r="Q70" s="132"/>
      <c r="R70" s="112"/>
      <c r="S70" s="112"/>
      <c r="T70" s="112"/>
      <c r="U70" s="118"/>
    </row>
    <row r="71" spans="1:21" ht="12.75">
      <c r="A71" s="58">
        <v>11</v>
      </c>
      <c r="B71" s="80" t="s">
        <v>81</v>
      </c>
      <c r="C71" s="16"/>
      <c r="D71" s="16">
        <v>3</v>
      </c>
      <c r="E71" s="16"/>
      <c r="F71" s="16">
        <v>3</v>
      </c>
      <c r="G71" s="16">
        <v>3</v>
      </c>
      <c r="H71" s="16"/>
      <c r="I71" s="16">
        <v>7</v>
      </c>
      <c r="J71" s="16">
        <v>7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 t="s">
        <v>97</v>
      </c>
      <c r="Q71" s="132" t="s">
        <v>124</v>
      </c>
      <c r="R71" s="112"/>
      <c r="S71" s="112"/>
      <c r="T71" s="112"/>
      <c r="U71" s="118"/>
    </row>
    <row r="72" spans="1:21" ht="12.75">
      <c r="A72" s="58">
        <v>12</v>
      </c>
      <c r="B72" s="80" t="s">
        <v>58</v>
      </c>
      <c r="C72" s="16"/>
      <c r="D72" s="16">
        <v>3</v>
      </c>
      <c r="E72" s="16"/>
      <c r="F72" s="16">
        <v>2</v>
      </c>
      <c r="G72" s="16">
        <v>2</v>
      </c>
      <c r="H72" s="16"/>
      <c r="I72" s="16">
        <v>12</v>
      </c>
      <c r="J72" s="16">
        <v>0</v>
      </c>
      <c r="K72" s="16">
        <v>12</v>
      </c>
      <c r="L72" s="16">
        <v>0</v>
      </c>
      <c r="M72" s="16">
        <v>0</v>
      </c>
      <c r="N72" s="16">
        <v>0</v>
      </c>
      <c r="O72" s="16">
        <v>0</v>
      </c>
      <c r="P72" s="16" t="s">
        <v>97</v>
      </c>
      <c r="Q72" s="132" t="s">
        <v>124</v>
      </c>
      <c r="R72" s="112"/>
      <c r="S72" s="112"/>
      <c r="T72" s="112"/>
      <c r="U72" s="118"/>
    </row>
    <row r="73" spans="1:21" ht="12.75">
      <c r="A73" s="58">
        <v>13</v>
      </c>
      <c r="B73" s="80" t="s">
        <v>82</v>
      </c>
      <c r="C73" s="16"/>
      <c r="D73" s="16">
        <v>3</v>
      </c>
      <c r="E73" s="16"/>
      <c r="F73" s="16">
        <v>1</v>
      </c>
      <c r="G73" s="16">
        <v>1</v>
      </c>
      <c r="H73" s="16"/>
      <c r="I73" s="16">
        <v>6</v>
      </c>
      <c r="J73" s="16">
        <v>6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 t="s">
        <v>94</v>
      </c>
      <c r="Q73" s="132" t="s">
        <v>124</v>
      </c>
      <c r="R73" s="112"/>
      <c r="S73" s="112"/>
      <c r="T73" s="112"/>
      <c r="U73" s="118"/>
    </row>
    <row r="74" spans="1:21" ht="12.75">
      <c r="A74" s="58">
        <v>14</v>
      </c>
      <c r="B74" s="80" t="s">
        <v>83</v>
      </c>
      <c r="C74" s="16"/>
      <c r="D74" s="16">
        <v>4</v>
      </c>
      <c r="E74" s="16"/>
      <c r="F74" s="16">
        <v>6</v>
      </c>
      <c r="G74" s="16"/>
      <c r="H74" s="16">
        <v>6</v>
      </c>
      <c r="I74" s="16">
        <v>7</v>
      </c>
      <c r="J74" s="16">
        <v>0</v>
      </c>
      <c r="K74" s="16">
        <v>0</v>
      </c>
      <c r="L74" s="16">
        <v>0</v>
      </c>
      <c r="M74" s="16">
        <v>7</v>
      </c>
      <c r="N74" s="16">
        <v>0</v>
      </c>
      <c r="O74" s="16">
        <v>0</v>
      </c>
      <c r="P74" s="46" t="s">
        <v>97</v>
      </c>
      <c r="Q74" s="132" t="s">
        <v>124</v>
      </c>
      <c r="R74" s="112"/>
      <c r="S74" s="112"/>
      <c r="T74" s="112"/>
      <c r="U74" s="118"/>
    </row>
    <row r="75" spans="1:21" ht="12.75">
      <c r="A75" s="10"/>
      <c r="B75" s="78" t="s">
        <v>9</v>
      </c>
      <c r="C75" s="79">
        <f>COUNT(C59:C74)</f>
        <v>3</v>
      </c>
      <c r="D75" s="78"/>
      <c r="E75" s="78"/>
      <c r="F75" s="79">
        <f aca="true" t="shared" si="6" ref="F75:O75">SUM(F59:F74)</f>
        <v>60</v>
      </c>
      <c r="G75" s="79">
        <f t="shared" si="6"/>
        <v>30</v>
      </c>
      <c r="H75" s="79">
        <f t="shared" si="6"/>
        <v>30</v>
      </c>
      <c r="I75" s="79">
        <f t="shared" si="6"/>
        <v>164</v>
      </c>
      <c r="J75" s="79">
        <f t="shared" si="6"/>
        <v>41</v>
      </c>
      <c r="K75" s="79">
        <f t="shared" si="6"/>
        <v>42</v>
      </c>
      <c r="L75" s="79">
        <f t="shared" si="6"/>
        <v>5</v>
      </c>
      <c r="M75" s="79">
        <f t="shared" si="6"/>
        <v>42</v>
      </c>
      <c r="N75" s="79">
        <f t="shared" si="6"/>
        <v>34</v>
      </c>
      <c r="O75" s="79">
        <f t="shared" si="6"/>
        <v>0</v>
      </c>
      <c r="P75" s="4"/>
      <c r="Q75" s="132"/>
      <c r="R75" s="110"/>
      <c r="S75" s="110"/>
      <c r="T75" s="110"/>
      <c r="U75" s="118"/>
    </row>
    <row r="76" spans="1:21" ht="12.75">
      <c r="A76" s="14"/>
      <c r="B76" s="14" t="s">
        <v>18</v>
      </c>
      <c r="C76" s="14"/>
      <c r="D76" s="14"/>
      <c r="E76" s="14"/>
      <c r="F76" s="14"/>
      <c r="G76" s="14"/>
      <c r="H76" s="14"/>
      <c r="I76" s="14"/>
      <c r="J76" s="182">
        <f>SUM(J75:L75)</f>
        <v>88</v>
      </c>
      <c r="K76" s="182"/>
      <c r="L76" s="182"/>
      <c r="M76" s="182">
        <f>SUM(M75:O75)</f>
        <v>76</v>
      </c>
      <c r="N76" s="182"/>
      <c r="O76" s="182"/>
      <c r="P76" s="9"/>
      <c r="Q76" s="132"/>
      <c r="R76" s="110"/>
      <c r="S76" s="110"/>
      <c r="T76" s="110"/>
      <c r="U76" s="118"/>
    </row>
    <row r="77" spans="1:21" ht="12.75">
      <c r="A77" s="14"/>
      <c r="B77" t="s">
        <v>35</v>
      </c>
      <c r="C77" s="14"/>
      <c r="D77" s="14"/>
      <c r="E77" s="14"/>
      <c r="F77" s="14"/>
      <c r="G77" s="14"/>
      <c r="H77" s="14"/>
      <c r="I77" s="14"/>
      <c r="J77" s="26"/>
      <c r="K77" s="26"/>
      <c r="L77" s="26"/>
      <c r="M77" s="26"/>
      <c r="N77" s="26"/>
      <c r="O77" s="26"/>
      <c r="P77" s="13"/>
      <c r="Q77" s="132"/>
      <c r="R77" s="110"/>
      <c r="S77" s="110"/>
      <c r="T77" s="110"/>
      <c r="U77" s="118"/>
    </row>
    <row r="78" spans="1:21" ht="12.75">
      <c r="A78" s="14"/>
      <c r="C78" s="14"/>
      <c r="D78" s="14"/>
      <c r="E78" s="14"/>
      <c r="F78" s="14"/>
      <c r="G78" s="14"/>
      <c r="H78" s="14"/>
      <c r="I78" s="14"/>
      <c r="J78" s="26"/>
      <c r="K78" s="26"/>
      <c r="L78" s="26"/>
      <c r="M78" s="26"/>
      <c r="N78" s="26"/>
      <c r="O78" s="26"/>
      <c r="P78" s="114"/>
      <c r="Q78" s="118"/>
      <c r="R78" s="112"/>
      <c r="S78" s="112"/>
      <c r="T78" s="112"/>
      <c r="U78" s="118"/>
    </row>
    <row r="79" spans="1:20" ht="12.75">
      <c r="A79" s="14"/>
      <c r="B79" s="59" t="s">
        <v>68</v>
      </c>
      <c r="C79" s="56"/>
      <c r="D79" s="56"/>
      <c r="E79" s="56"/>
      <c r="F79" s="60">
        <f>SUM(F59:F68)</f>
        <v>48</v>
      </c>
      <c r="G79" s="60">
        <f>SUM(G59:G68)</f>
        <v>24</v>
      </c>
      <c r="H79" s="60">
        <f>SUM(H59:H68)</f>
        <v>24</v>
      </c>
      <c r="I79" s="36"/>
      <c r="J79" s="36"/>
      <c r="K79" s="26"/>
      <c r="L79" s="26"/>
      <c r="M79" s="26"/>
      <c r="N79" s="26"/>
      <c r="O79" s="26"/>
      <c r="P79" s="114"/>
      <c r="Q79" s="118"/>
      <c r="R79" s="112"/>
      <c r="S79" s="112"/>
      <c r="T79" s="112"/>
    </row>
    <row r="80" spans="1:16" ht="12.75">
      <c r="A80" s="14"/>
      <c r="B80" s="59" t="s">
        <v>69</v>
      </c>
      <c r="C80" s="56"/>
      <c r="D80" s="56"/>
      <c r="E80" s="56"/>
      <c r="F80" s="60">
        <f>SUM(F71:F74)</f>
        <v>12</v>
      </c>
      <c r="G80" s="60">
        <f>SUM(G71:G74)</f>
        <v>6</v>
      </c>
      <c r="H80" s="60">
        <f>SUM(H71:H74)</f>
        <v>6</v>
      </c>
      <c r="I80" s="36"/>
      <c r="J80" s="36"/>
      <c r="K80" s="26"/>
      <c r="L80" s="26"/>
      <c r="M80" s="26"/>
      <c r="N80" s="26"/>
      <c r="O80" s="26"/>
      <c r="P80" s="13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26"/>
      <c r="K81" s="26"/>
      <c r="L81" s="26"/>
      <c r="M81" s="26"/>
      <c r="N81" s="26"/>
      <c r="O81" s="26"/>
      <c r="P81" s="13"/>
    </row>
    <row r="82" spans="1:16" ht="12.75">
      <c r="A82" s="14"/>
      <c r="B82" s="179"/>
      <c r="C82" s="180"/>
      <c r="D82" s="180"/>
      <c r="E82" s="180"/>
      <c r="P82" s="13"/>
    </row>
    <row r="83" spans="1:16" ht="12.75">
      <c r="A83" s="14"/>
      <c r="B83" s="97" t="s">
        <v>75</v>
      </c>
      <c r="C83" s="96"/>
      <c r="D83" s="96"/>
      <c r="E83" s="96"/>
      <c r="F83" s="96">
        <f>SUM(F59:F59)</f>
        <v>5</v>
      </c>
      <c r="G83" s="96">
        <f aca="true" t="shared" si="7" ref="G83:O83">SUM(G59:G59)</f>
        <v>0</v>
      </c>
      <c r="H83" s="96">
        <f t="shared" si="7"/>
        <v>5</v>
      </c>
      <c r="I83" s="96">
        <f t="shared" si="7"/>
        <v>25</v>
      </c>
      <c r="J83" s="96">
        <f t="shared" si="7"/>
        <v>0</v>
      </c>
      <c r="K83" s="96">
        <f t="shared" si="7"/>
        <v>0</v>
      </c>
      <c r="L83" s="96">
        <f t="shared" si="7"/>
        <v>0</v>
      </c>
      <c r="M83" s="96">
        <f t="shared" si="7"/>
        <v>12</v>
      </c>
      <c r="N83" s="96">
        <f t="shared" si="7"/>
        <v>13</v>
      </c>
      <c r="O83" s="96">
        <f t="shared" si="7"/>
        <v>0</v>
      </c>
      <c r="P83" s="19"/>
    </row>
    <row r="84" spans="1:16" ht="26.25">
      <c r="A84" s="14"/>
      <c r="B84" s="128" t="s">
        <v>123</v>
      </c>
      <c r="C84" s="19"/>
      <c r="D84" s="19"/>
      <c r="E84" s="19"/>
      <c r="F84" s="129">
        <f>SUM(F59:F62)+SUM(F65:F67)+SUM(F71:F74)</f>
        <v>40</v>
      </c>
      <c r="G84" s="129">
        <f aca="true" t="shared" si="8" ref="G84:O84">SUM(G59:G62)+SUM(G65:G67)+SUM(G71:G74)</f>
        <v>23</v>
      </c>
      <c r="H84" s="129">
        <f t="shared" si="8"/>
        <v>17</v>
      </c>
      <c r="I84" s="129">
        <f t="shared" si="8"/>
        <v>125</v>
      </c>
      <c r="J84" s="129">
        <f t="shared" si="8"/>
        <v>34</v>
      </c>
      <c r="K84" s="129">
        <f t="shared" si="8"/>
        <v>30</v>
      </c>
      <c r="L84" s="129">
        <f t="shared" si="8"/>
        <v>5</v>
      </c>
      <c r="M84" s="129">
        <f t="shared" si="8"/>
        <v>35</v>
      </c>
      <c r="N84" s="129">
        <f t="shared" si="8"/>
        <v>21</v>
      </c>
      <c r="O84" s="129">
        <f t="shared" si="8"/>
        <v>0</v>
      </c>
      <c r="P84" s="13"/>
    </row>
    <row r="85" ht="12.75">
      <c r="B85" s="25"/>
    </row>
    <row r="86" ht="12.75">
      <c r="B86" s="25"/>
    </row>
    <row r="87" ht="12.75">
      <c r="B87" s="25"/>
    </row>
    <row r="88" spans="2:6" ht="12.75">
      <c r="B88" s="61" t="s">
        <v>59</v>
      </c>
      <c r="C88" s="12"/>
      <c r="D88" s="12"/>
      <c r="E88" s="12"/>
      <c r="F88" s="12">
        <f>F89+F90</f>
        <v>120</v>
      </c>
    </row>
    <row r="89" spans="2:6" ht="12.75">
      <c r="B89" s="53" t="s">
        <v>70</v>
      </c>
      <c r="C89" s="12"/>
      <c r="D89" s="12"/>
      <c r="E89" s="12"/>
      <c r="F89" s="12">
        <f>F39+F79</f>
        <v>98</v>
      </c>
    </row>
    <row r="90" spans="2:6" ht="12.75">
      <c r="B90" s="53" t="s">
        <v>71</v>
      </c>
      <c r="C90" s="12"/>
      <c r="D90" s="12"/>
      <c r="E90" s="12"/>
      <c r="F90" s="12">
        <f>F40+F80</f>
        <v>22</v>
      </c>
    </row>
    <row r="91" spans="2:6" ht="12.75">
      <c r="B91" s="53"/>
      <c r="C91" s="12"/>
      <c r="D91" s="12"/>
      <c r="E91" s="12"/>
      <c r="F91" s="12"/>
    </row>
    <row r="92" spans="2:6" ht="12.75">
      <c r="B92" s="53"/>
      <c r="C92" s="12"/>
      <c r="D92" s="12"/>
      <c r="E92" s="12"/>
      <c r="F92" s="12"/>
    </row>
    <row r="93" spans="2:6" ht="12.75">
      <c r="B93" s="53"/>
      <c r="C93" s="12"/>
      <c r="D93" s="60"/>
      <c r="E93" s="12"/>
      <c r="F93" s="12"/>
    </row>
    <row r="94" spans="4:6" ht="12.75">
      <c r="D94" s="43"/>
      <c r="E94" s="43"/>
      <c r="F94" s="43"/>
    </row>
    <row r="95" spans="4:6" ht="12.75">
      <c r="D95" s="43"/>
      <c r="E95" s="43"/>
      <c r="F95" s="43" t="s">
        <v>17</v>
      </c>
    </row>
    <row r="96" spans="2:21" s="23" customFormat="1" ht="12.75">
      <c r="B96" s="97" t="s">
        <v>75</v>
      </c>
      <c r="C96" s="96"/>
      <c r="D96" s="96"/>
      <c r="E96" s="96"/>
      <c r="F96" s="96">
        <f>+F43+F83</f>
        <v>26</v>
      </c>
      <c r="G96" s="96">
        <f aca="true" t="shared" si="9" ref="G96:O96">+G43+G83</f>
        <v>5</v>
      </c>
      <c r="H96" s="96">
        <f t="shared" si="9"/>
        <v>21</v>
      </c>
      <c r="I96" s="96">
        <f t="shared" si="9"/>
        <v>123</v>
      </c>
      <c r="J96" s="96">
        <f t="shared" si="9"/>
        <v>12</v>
      </c>
      <c r="K96" s="96">
        <f t="shared" si="9"/>
        <v>13</v>
      </c>
      <c r="L96" s="96">
        <f t="shared" si="9"/>
        <v>0</v>
      </c>
      <c r="M96" s="96">
        <f t="shared" si="9"/>
        <v>55</v>
      </c>
      <c r="N96" s="96">
        <f t="shared" si="9"/>
        <v>34</v>
      </c>
      <c r="O96" s="96">
        <f t="shared" si="9"/>
        <v>9</v>
      </c>
      <c r="P96" s="19"/>
      <c r="Q96" s="134"/>
      <c r="U96" s="119"/>
    </row>
    <row r="97" spans="2:21" s="20" customFormat="1" ht="26.25">
      <c r="B97" s="128" t="s">
        <v>123</v>
      </c>
      <c r="C97" s="19"/>
      <c r="D97" s="19"/>
      <c r="E97" s="19"/>
      <c r="F97" s="129">
        <f>F44+F84</f>
        <v>91</v>
      </c>
      <c r="G97" s="129">
        <f aca="true" t="shared" si="10" ref="G97:O97">G44+G84</f>
        <v>49</v>
      </c>
      <c r="H97" s="129">
        <f t="shared" si="10"/>
        <v>42</v>
      </c>
      <c r="I97" s="129">
        <f t="shared" si="10"/>
        <v>370</v>
      </c>
      <c r="J97" s="129">
        <f t="shared" si="10"/>
        <v>100</v>
      </c>
      <c r="K97" s="129">
        <f t="shared" si="10"/>
        <v>74</v>
      </c>
      <c r="L97" s="129">
        <f t="shared" si="10"/>
        <v>24</v>
      </c>
      <c r="M97" s="129">
        <f t="shared" si="10"/>
        <v>102</v>
      </c>
      <c r="N97" s="129">
        <f t="shared" si="10"/>
        <v>58</v>
      </c>
      <c r="O97" s="129">
        <f t="shared" si="10"/>
        <v>12</v>
      </c>
      <c r="Q97" s="135"/>
      <c r="U97" s="120"/>
    </row>
    <row r="98" spans="2:15" ht="12.75">
      <c r="B98" s="30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99" spans="4:15" ht="12.75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1" spans="1:10" ht="26.25">
      <c r="A101" s="19"/>
      <c r="B101" s="44" t="s">
        <v>88</v>
      </c>
      <c r="C101" s="19"/>
      <c r="D101" s="19"/>
      <c r="E101" s="19"/>
      <c r="F101" s="19"/>
      <c r="G101" s="19"/>
      <c r="H101" s="19"/>
      <c r="I101" s="19"/>
      <c r="J101" s="19"/>
    </row>
    <row r="102" spans="1:10" ht="12.75">
      <c r="A102" s="19"/>
      <c r="B102" s="19"/>
      <c r="C102" s="40" t="s">
        <v>19</v>
      </c>
      <c r="D102" s="40" t="s">
        <v>15</v>
      </c>
      <c r="E102" s="40" t="s">
        <v>48</v>
      </c>
      <c r="F102" s="40" t="s">
        <v>15</v>
      </c>
      <c r="G102" s="40"/>
      <c r="H102" s="40"/>
      <c r="I102" s="40" t="s">
        <v>49</v>
      </c>
      <c r="J102" s="40" t="s">
        <v>15</v>
      </c>
    </row>
    <row r="103" spans="1:10" ht="12.75">
      <c r="A103" s="19"/>
      <c r="B103" s="40" t="s">
        <v>21</v>
      </c>
      <c r="C103" s="19">
        <f>+E103+I103</f>
        <v>226</v>
      </c>
      <c r="D103" s="41">
        <f>+C103/$C106</f>
        <v>0.49130434782608695</v>
      </c>
      <c r="E103" s="42">
        <f>SUM(J12:J28)+SUM(M12:M28)+SUM(J59:J68)+SUM(M59:M68)-J26-M26</f>
        <v>174</v>
      </c>
      <c r="F103" s="41">
        <f>+E103/$E106</f>
        <v>0.44274809160305345</v>
      </c>
      <c r="G103" s="41"/>
      <c r="H103" s="41"/>
      <c r="I103" s="42">
        <f>SUM(J30:J33)+SUM(M30:M33)+SUM(J71:J74)+SUM(M71:M74)</f>
        <v>52</v>
      </c>
      <c r="J103" s="41">
        <f>+I103/$I106</f>
        <v>0.7761194029850746</v>
      </c>
    </row>
    <row r="104" spans="1:10" ht="12.75">
      <c r="A104" s="19"/>
      <c r="B104" s="40" t="s">
        <v>22</v>
      </c>
      <c r="C104" s="19">
        <f>+E104+I104</f>
        <v>198</v>
      </c>
      <c r="D104" s="41">
        <f>+C104/$C106</f>
        <v>0.43043478260869567</v>
      </c>
      <c r="E104" s="42">
        <f>SUM(K12:K28)+SUM(N12:N28)+SUM(K59:K68)+SUM(N59:N68)-K26-N26</f>
        <v>186</v>
      </c>
      <c r="F104" s="41">
        <f>+E104/$E106</f>
        <v>0.4732824427480916</v>
      </c>
      <c r="G104" s="41"/>
      <c r="H104" s="41"/>
      <c r="I104" s="42">
        <f>SUM(K30:K33)+SUM(N30:N33)+SUM(K71:K74)+SUM(N71:N74)</f>
        <v>12</v>
      </c>
      <c r="J104" s="41">
        <f>+I104/$I106</f>
        <v>0.1791044776119403</v>
      </c>
    </row>
    <row r="105" spans="1:10" ht="12.75">
      <c r="A105" s="19"/>
      <c r="B105" s="40" t="s">
        <v>23</v>
      </c>
      <c r="C105" s="19">
        <f>+E105+I105</f>
        <v>36</v>
      </c>
      <c r="D105" s="41">
        <f>+C105/$C106</f>
        <v>0.0782608695652174</v>
      </c>
      <c r="E105" s="42">
        <f>+SUM(L12:L28)+SUM(O12:O28)+SUM(L59:L68)+SUM(O59:O68)-L26-O26</f>
        <v>33</v>
      </c>
      <c r="F105" s="41">
        <f>+E105/$E106</f>
        <v>0.08396946564885496</v>
      </c>
      <c r="G105" s="41"/>
      <c r="H105" s="41"/>
      <c r="I105" s="42">
        <f>SUM(K30:L33)+SUM(O30:O33)+SUM(L71:L74)+SUM(O71:O74)</f>
        <v>3</v>
      </c>
      <c r="J105" s="41">
        <f>+I105/$I106</f>
        <v>0.04477611940298507</v>
      </c>
    </row>
    <row r="106" spans="1:10" ht="12.75">
      <c r="A106" s="19"/>
      <c r="B106" s="40" t="s">
        <v>19</v>
      </c>
      <c r="C106" s="19">
        <f>+E106+I106</f>
        <v>460</v>
      </c>
      <c r="D106" s="41">
        <f>+C106/$C106</f>
        <v>1</v>
      </c>
      <c r="E106" s="19">
        <f>SUM(E103:E105)</f>
        <v>393</v>
      </c>
      <c r="F106" s="41">
        <f>+E106/$E106</f>
        <v>1</v>
      </c>
      <c r="G106" s="41"/>
      <c r="H106" s="41"/>
      <c r="I106" s="19">
        <f>SUM(I103:I105)</f>
        <v>67</v>
      </c>
      <c r="J106" s="41">
        <f>+I106/$I106</f>
        <v>1</v>
      </c>
    </row>
    <row r="108" spans="1:10" ht="26.25">
      <c r="A108" s="19"/>
      <c r="B108" s="44" t="s">
        <v>89</v>
      </c>
      <c r="C108" s="19"/>
      <c r="D108" s="19"/>
      <c r="E108" s="19"/>
      <c r="F108" s="19"/>
      <c r="G108" s="19"/>
      <c r="H108" s="19"/>
      <c r="I108" s="19"/>
      <c r="J108" s="19"/>
    </row>
    <row r="109" spans="1:10" ht="12.75">
      <c r="A109" s="19"/>
      <c r="B109" s="19"/>
      <c r="C109" s="40" t="s">
        <v>19</v>
      </c>
      <c r="D109" s="40" t="s">
        <v>15</v>
      </c>
      <c r="E109" s="40" t="s">
        <v>48</v>
      </c>
      <c r="F109" s="40" t="s">
        <v>15</v>
      </c>
      <c r="G109" s="40"/>
      <c r="H109" s="40"/>
      <c r="I109" s="40" t="s">
        <v>49</v>
      </c>
      <c r="J109" s="40" t="s">
        <v>15</v>
      </c>
    </row>
    <row r="110" spans="1:10" ht="12.75">
      <c r="A110" s="19"/>
      <c r="B110" s="40" t="s">
        <v>21</v>
      </c>
      <c r="C110" s="19">
        <f>+E110+I110</f>
        <v>227</v>
      </c>
      <c r="D110" s="41">
        <f>+C110/$C113</f>
        <v>0.4934782608695652</v>
      </c>
      <c r="E110" s="42">
        <f>SUM(J12:J28)+SUM(M12:M28)+SUM(J59:J68)+SUM(M59:M68)-J25-M25</f>
        <v>175</v>
      </c>
      <c r="F110" s="41">
        <f>+E110/$E113</f>
        <v>0.44529262086513993</v>
      </c>
      <c r="G110" s="41"/>
      <c r="H110" s="41"/>
      <c r="I110" s="42">
        <f>SUM(J30:J33)+SUM(M30:M33)+SUM(J71:J74)+SUM(M71:M74)</f>
        <v>52</v>
      </c>
      <c r="J110" s="41">
        <f>+I110/$I113</f>
        <v>0.7761194029850746</v>
      </c>
    </row>
    <row r="111" spans="1:10" ht="12.75">
      <c r="A111" s="19"/>
      <c r="B111" s="40" t="s">
        <v>22</v>
      </c>
      <c r="C111" s="19">
        <f>+E111+I111</f>
        <v>194</v>
      </c>
      <c r="D111" s="41">
        <f>+C111/$C113</f>
        <v>0.4217391304347826</v>
      </c>
      <c r="E111" s="42">
        <f>SUM(K12:K28)+SUM(N12:N28)+SUM(K59:K68)+SUM(N59:N68)-K25-N25</f>
        <v>182</v>
      </c>
      <c r="F111" s="41">
        <f>+E111/$E113</f>
        <v>0.4631043256997455</v>
      </c>
      <c r="G111" s="41"/>
      <c r="H111" s="41"/>
      <c r="I111" s="42">
        <f>SUM(K30:K33)+SUM(N30:N33)+SUM(K71:K74)+SUM(N71:N74)</f>
        <v>12</v>
      </c>
      <c r="J111" s="41">
        <f>+I111/$I113</f>
        <v>0.1791044776119403</v>
      </c>
    </row>
    <row r="112" spans="1:10" ht="12.75">
      <c r="A112" s="19"/>
      <c r="B112" s="40" t="s">
        <v>23</v>
      </c>
      <c r="C112" s="19">
        <f>+E112+I112</f>
        <v>39</v>
      </c>
      <c r="D112" s="41">
        <f>+C112/$C113</f>
        <v>0.08478260869565217</v>
      </c>
      <c r="E112" s="42">
        <f>+SUM(L12:L28)+SUM(O12:O28)+SUM(L59:L68)+SUM(O59:O68)-L25-O25</f>
        <v>36</v>
      </c>
      <c r="F112" s="41">
        <f>+E112/$E113</f>
        <v>0.0916030534351145</v>
      </c>
      <c r="G112" s="41"/>
      <c r="H112" s="41"/>
      <c r="I112" s="42">
        <f>SUM(K30:L33)+SUM(O30:O33)+SUM(L71:L74)+SUM(O71:O74)</f>
        <v>3</v>
      </c>
      <c r="J112" s="41">
        <f>+I112/$I113</f>
        <v>0.04477611940298507</v>
      </c>
    </row>
    <row r="113" spans="1:10" ht="12.75">
      <c r="A113" s="19"/>
      <c r="B113" s="40" t="s">
        <v>19</v>
      </c>
      <c r="C113" s="19">
        <f>+E113+I113</f>
        <v>460</v>
      </c>
      <c r="D113" s="41">
        <f>+C113/$C113</f>
        <v>1</v>
      </c>
      <c r="E113" s="19">
        <f>SUM(E110:E112)</f>
        <v>393</v>
      </c>
      <c r="F113" s="41">
        <f>+E113/$E113</f>
        <v>1</v>
      </c>
      <c r="G113" s="41"/>
      <c r="H113" s="41"/>
      <c r="I113" s="19">
        <f>SUM(I110:I112)</f>
        <v>67</v>
      </c>
      <c r="J113" s="41">
        <f>+I113/$I113</f>
        <v>1</v>
      </c>
    </row>
    <row r="115" spans="2:10" ht="26.25">
      <c r="B115" s="34" t="s">
        <v>90</v>
      </c>
      <c r="C115" s="14"/>
      <c r="D115" s="14"/>
      <c r="E115" s="14"/>
      <c r="F115" s="14"/>
      <c r="G115" s="14"/>
      <c r="H115" s="14"/>
      <c r="I115" s="14"/>
      <c r="J115" s="14"/>
    </row>
    <row r="116" spans="2:10" ht="12.75">
      <c r="B116" s="14"/>
      <c r="C116" s="26" t="s">
        <v>19</v>
      </c>
      <c r="D116" s="26" t="s">
        <v>15</v>
      </c>
      <c r="E116" s="26" t="s">
        <v>48</v>
      </c>
      <c r="F116" s="26" t="s">
        <v>15</v>
      </c>
      <c r="G116" s="26"/>
      <c r="H116" s="26"/>
      <c r="I116" s="26" t="s">
        <v>49</v>
      </c>
      <c r="J116" s="26" t="s">
        <v>15</v>
      </c>
    </row>
    <row r="117" spans="2:10" ht="12.75">
      <c r="B117" s="26" t="s">
        <v>21</v>
      </c>
      <c r="C117" s="14">
        <f>+E117+I117</f>
        <v>226.5</v>
      </c>
      <c r="D117" s="32">
        <f>+C117/$C120</f>
        <v>0.4923913043478261</v>
      </c>
      <c r="E117" s="33">
        <f>(E103+E110)/2</f>
        <v>174.5</v>
      </c>
      <c r="F117" s="32">
        <f>+E117/$E120</f>
        <v>0.4440203562340967</v>
      </c>
      <c r="G117" s="32"/>
      <c r="H117" s="32"/>
      <c r="I117" s="33">
        <f>(I103+I110)/2</f>
        <v>52</v>
      </c>
      <c r="J117" s="32">
        <f>+I117/$I120</f>
        <v>0.7761194029850746</v>
      </c>
    </row>
    <row r="118" spans="2:10" ht="12.75">
      <c r="B118" s="26" t="s">
        <v>22</v>
      </c>
      <c r="C118" s="14">
        <f>+E118+I118</f>
        <v>196</v>
      </c>
      <c r="D118" s="32">
        <f>+C118/$C120</f>
        <v>0.4260869565217391</v>
      </c>
      <c r="E118" s="33">
        <f>(E104+E111)/2</f>
        <v>184</v>
      </c>
      <c r="F118" s="32">
        <f>+E118/$E120</f>
        <v>0.4681933842239186</v>
      </c>
      <c r="G118" s="32"/>
      <c r="H118" s="32"/>
      <c r="I118" s="33">
        <f>(I104+I111)/2</f>
        <v>12</v>
      </c>
      <c r="J118" s="32">
        <f>+I118/$I120</f>
        <v>0.1791044776119403</v>
      </c>
    </row>
    <row r="119" spans="2:10" ht="12.75">
      <c r="B119" s="26" t="s">
        <v>23</v>
      </c>
      <c r="C119" s="14">
        <f>+E119+I119</f>
        <v>37.5</v>
      </c>
      <c r="D119" s="32">
        <f>+C119/$C120</f>
        <v>0.08152173913043478</v>
      </c>
      <c r="E119" s="33">
        <f>(E105+E112)/2</f>
        <v>34.5</v>
      </c>
      <c r="F119" s="32">
        <f>+E119/$E120</f>
        <v>0.08778625954198473</v>
      </c>
      <c r="G119" s="32"/>
      <c r="H119" s="32"/>
      <c r="I119" s="33">
        <f>(I105+I112)/2</f>
        <v>3</v>
      </c>
      <c r="J119" s="32">
        <f>+I119/$I120</f>
        <v>0.04477611940298507</v>
      </c>
    </row>
    <row r="120" spans="2:10" ht="12.75">
      <c r="B120" s="26" t="s">
        <v>19</v>
      </c>
      <c r="C120" s="14">
        <f>+E120+I120</f>
        <v>460</v>
      </c>
      <c r="D120" s="32">
        <f>+C120/$C120</f>
        <v>1</v>
      </c>
      <c r="E120" s="14">
        <f>SUM(E117:E119)</f>
        <v>393</v>
      </c>
      <c r="F120" s="32">
        <f>+E120/$E120</f>
        <v>1</v>
      </c>
      <c r="G120" s="32"/>
      <c r="H120" s="32"/>
      <c r="I120" s="14">
        <f>SUM(I117:I119)</f>
        <v>67</v>
      </c>
      <c r="J120" s="32">
        <f>+I120/$I120</f>
        <v>1</v>
      </c>
    </row>
    <row r="124" spans="3:4" ht="12.75">
      <c r="C124" s="39" t="s">
        <v>17</v>
      </c>
      <c r="D124" s="39" t="s">
        <v>15</v>
      </c>
    </row>
    <row r="125" spans="1:4" ht="12.75">
      <c r="A125" s="3"/>
      <c r="B125" s="12" t="s">
        <v>50</v>
      </c>
      <c r="C125" s="62">
        <f>+SUM(C126:C130)</f>
        <v>50</v>
      </c>
      <c r="D125" s="63">
        <f>(C125/120)*100</f>
        <v>41.66666666666667</v>
      </c>
    </row>
    <row r="126" spans="2:4" ht="12.75">
      <c r="B126" s="65" t="s">
        <v>74</v>
      </c>
      <c r="C126" s="42">
        <v>2</v>
      </c>
      <c r="D126" s="64"/>
    </row>
    <row r="127" spans="2:4" ht="12.75">
      <c r="B127" s="109" t="s">
        <v>111</v>
      </c>
      <c r="C127" s="19">
        <v>20</v>
      </c>
      <c r="D127" s="14"/>
    </row>
    <row r="128" spans="2:4" ht="12.75">
      <c r="B128" s="65" t="s">
        <v>72</v>
      </c>
      <c r="C128" s="19">
        <v>4</v>
      </c>
      <c r="D128" s="14"/>
    </row>
    <row r="129" spans="2:4" ht="12.75">
      <c r="B129" s="65" t="s">
        <v>73</v>
      </c>
      <c r="C129" s="19">
        <v>22</v>
      </c>
      <c r="D129" s="14"/>
    </row>
    <row r="130" spans="2:3" ht="12.75">
      <c r="B130" s="65" t="s">
        <v>118</v>
      </c>
      <c r="C130" s="19">
        <v>2</v>
      </c>
    </row>
    <row r="132" ht="27">
      <c r="B132" s="67" t="s">
        <v>76</v>
      </c>
    </row>
    <row r="133" spans="1:3" ht="41.25">
      <c r="A133" s="68"/>
      <c r="B133" s="69" t="s">
        <v>77</v>
      </c>
      <c r="C133" s="104">
        <v>21</v>
      </c>
    </row>
    <row r="134" spans="1:3" ht="13.5">
      <c r="A134" s="68"/>
      <c r="B134" s="70" t="s">
        <v>78</v>
      </c>
      <c r="C134" s="44">
        <v>26</v>
      </c>
    </row>
    <row r="135" spans="1:3" ht="27">
      <c r="A135" s="68"/>
      <c r="B135" s="70" t="s">
        <v>119</v>
      </c>
      <c r="C135" s="44">
        <v>0</v>
      </c>
    </row>
    <row r="136" spans="1:3" ht="69">
      <c r="A136" s="68"/>
      <c r="B136" s="70" t="s">
        <v>79</v>
      </c>
      <c r="C136" s="44">
        <v>0</v>
      </c>
    </row>
    <row r="137" spans="2:3" ht="13.5">
      <c r="B137" s="70" t="s">
        <v>120</v>
      </c>
      <c r="C137" s="44">
        <v>2</v>
      </c>
    </row>
    <row r="138" spans="2:3" ht="13.5">
      <c r="B138" s="70" t="s">
        <v>121</v>
      </c>
      <c r="C138" s="44">
        <v>2</v>
      </c>
    </row>
    <row r="139" spans="2:3" ht="13.5">
      <c r="B139" s="70" t="s">
        <v>122</v>
      </c>
      <c r="C139" s="44">
        <v>1</v>
      </c>
    </row>
  </sheetData>
  <sheetProtection/>
  <mergeCells count="44">
    <mergeCell ref="Q25:Q26"/>
    <mergeCell ref="R25:R26"/>
    <mergeCell ref="F10:F11"/>
    <mergeCell ref="J10:L10"/>
    <mergeCell ref="M10:O10"/>
    <mergeCell ref="A9:A11"/>
    <mergeCell ref="B9:B11"/>
    <mergeCell ref="C9:E9"/>
    <mergeCell ref="I9:O9"/>
    <mergeCell ref="C10:C11"/>
    <mergeCell ref="D10:D11"/>
    <mergeCell ref="B82:E82"/>
    <mergeCell ref="B41:E41"/>
    <mergeCell ref="B42:E42"/>
    <mergeCell ref="I37:K37"/>
    <mergeCell ref="L37:N37"/>
    <mergeCell ref="J76:L76"/>
    <mergeCell ref="M76:O76"/>
    <mergeCell ref="I56:O56"/>
    <mergeCell ref="C57:C58"/>
    <mergeCell ref="H57:H58"/>
    <mergeCell ref="P56:P58"/>
    <mergeCell ref="F57:F58"/>
    <mergeCell ref="J57:L57"/>
    <mergeCell ref="M57:O57"/>
    <mergeCell ref="L35:N35"/>
    <mergeCell ref="F56:H56"/>
    <mergeCell ref="I57:I58"/>
    <mergeCell ref="A56:A58"/>
    <mergeCell ref="B56:B58"/>
    <mergeCell ref="C56:E56"/>
    <mergeCell ref="D57:D58"/>
    <mergeCell ref="E57:E58"/>
    <mergeCell ref="G57:G58"/>
    <mergeCell ref="P25:P26"/>
    <mergeCell ref="E10:E11"/>
    <mergeCell ref="I10:I11"/>
    <mergeCell ref="I35:K35"/>
    <mergeCell ref="F9:H9"/>
    <mergeCell ref="G10:G11"/>
    <mergeCell ref="H10:H11"/>
    <mergeCell ref="F25:F26"/>
    <mergeCell ref="G25:G26"/>
    <mergeCell ref="P9:P11"/>
  </mergeCells>
  <printOptions/>
  <pageMargins left="0.3937007874015748" right="0.3937007874015748" top="0.3937007874015748" bottom="0.3937007874015748" header="0.31496062992125984" footer="0.31496062992125984"/>
  <pageSetup horizontalDpi="180" verticalDpi="180" orientation="landscape" paperSize="9" scale="79" r:id="rId1"/>
  <rowBreaks count="2" manualBreakCount="2">
    <brk id="49" max="255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38"/>
  <sheetViews>
    <sheetView view="pageBreakPreview" zoomScale="60" workbookViewId="0" topLeftCell="A49">
      <selection activeCell="E131" sqref="E131"/>
    </sheetView>
  </sheetViews>
  <sheetFormatPr defaultColWidth="9.00390625" defaultRowHeight="12.75"/>
  <cols>
    <col min="1" max="1" width="3.50390625" style="0" customWidth="1"/>
    <col min="2" max="2" width="35.625" style="0" customWidth="1"/>
    <col min="3" max="6" width="7.375" style="0" customWidth="1"/>
    <col min="7" max="8" width="3.625" style="0" customWidth="1"/>
    <col min="9" max="10" width="7.625" style="0" customWidth="1"/>
    <col min="11" max="15" width="5.625" style="0" customWidth="1"/>
    <col min="16" max="16" width="12.625" style="0" customWidth="1"/>
    <col min="17" max="17" width="7.625" style="73" customWidth="1"/>
    <col min="18" max="18" width="7.125" style="0" customWidth="1"/>
    <col min="19" max="19" width="6.625" style="0" customWidth="1"/>
    <col min="20" max="20" width="7.50390625" style="0" customWidth="1"/>
  </cols>
  <sheetData>
    <row r="1" spans="1:17" s="38" customFormat="1" ht="15">
      <c r="A1" s="38" t="s">
        <v>139</v>
      </c>
      <c r="Q1" s="148"/>
    </row>
    <row r="2" spans="4:10" ht="12.75">
      <c r="D2" s="43" t="s">
        <v>51</v>
      </c>
      <c r="E2" s="43" t="s">
        <v>52</v>
      </c>
      <c r="F2" s="43"/>
      <c r="G2" s="43"/>
      <c r="H2" s="43"/>
      <c r="I2" s="43" t="s">
        <v>51</v>
      </c>
      <c r="J2" s="43" t="s">
        <v>52</v>
      </c>
    </row>
    <row r="3" spans="2:9" ht="12.75">
      <c r="B3" s="14" t="s">
        <v>112</v>
      </c>
      <c r="D3" s="19" t="s">
        <v>11</v>
      </c>
      <c r="E3" s="19" t="s">
        <v>11</v>
      </c>
      <c r="F3" s="19" t="s">
        <v>0</v>
      </c>
      <c r="G3" s="19"/>
      <c r="H3" s="19"/>
      <c r="I3" s="19"/>
    </row>
    <row r="4" spans="2:10" ht="12.75">
      <c r="B4" t="s">
        <v>80</v>
      </c>
      <c r="D4" s="31">
        <f>I4/I7</f>
        <v>0.46464646464646464</v>
      </c>
      <c r="E4" s="31">
        <f>J4/J7</f>
        <v>0.4612794612794613</v>
      </c>
      <c r="F4" s="19" t="s">
        <v>12</v>
      </c>
      <c r="G4" s="19"/>
      <c r="H4" s="19"/>
      <c r="I4" s="19">
        <f>J35+M35</f>
        <v>138</v>
      </c>
      <c r="J4" s="19">
        <f>J37+M37</f>
        <v>137</v>
      </c>
    </row>
    <row r="5" spans="2:10" ht="12.75">
      <c r="B5" t="s">
        <v>24</v>
      </c>
      <c r="D5" s="31">
        <f>I5/I7</f>
        <v>0.43097643097643096</v>
      </c>
      <c r="E5" s="31">
        <f>J5/J7</f>
        <v>0.4444444444444444</v>
      </c>
      <c r="F5" s="19" t="s">
        <v>13</v>
      </c>
      <c r="G5" s="19"/>
      <c r="H5" s="19"/>
      <c r="I5" s="19">
        <f>K35+N35</f>
        <v>128</v>
      </c>
      <c r="J5" s="19">
        <f>K37+N37</f>
        <v>132</v>
      </c>
    </row>
    <row r="6" spans="2:10" ht="12.75">
      <c r="B6" t="s">
        <v>29</v>
      </c>
      <c r="D6" s="31">
        <f>I6/I7</f>
        <v>0.10437710437710437</v>
      </c>
      <c r="E6" s="31">
        <f>J6/J7</f>
        <v>0.09427609427609428</v>
      </c>
      <c r="F6" s="19" t="s">
        <v>14</v>
      </c>
      <c r="G6" s="19"/>
      <c r="H6" s="19"/>
      <c r="I6" s="19">
        <f>L35+O35</f>
        <v>31</v>
      </c>
      <c r="J6" s="19">
        <f>L37+O37</f>
        <v>28</v>
      </c>
    </row>
    <row r="7" spans="2:10" ht="12.75">
      <c r="B7" t="s">
        <v>46</v>
      </c>
      <c r="D7" s="31">
        <f>SUM(D4:D6)</f>
        <v>0.9999999999999999</v>
      </c>
      <c r="E7" s="31">
        <f>SUM(E4:E6)</f>
        <v>1</v>
      </c>
      <c r="F7" s="19" t="s">
        <v>1</v>
      </c>
      <c r="G7" s="19"/>
      <c r="H7" s="19"/>
      <c r="I7" s="19">
        <f>SUM(I4:I6)</f>
        <v>297</v>
      </c>
      <c r="J7" s="19">
        <f>SUM(J4:J6)</f>
        <v>297</v>
      </c>
    </row>
    <row r="8" ht="12.75">
      <c r="B8" t="s">
        <v>125</v>
      </c>
    </row>
    <row r="9" spans="1:16" ht="12.75" customHeight="1">
      <c r="A9" s="188" t="s">
        <v>10</v>
      </c>
      <c r="B9" s="188" t="s">
        <v>2</v>
      </c>
      <c r="C9" s="175" t="s">
        <v>60</v>
      </c>
      <c r="D9" s="175"/>
      <c r="E9" s="175"/>
      <c r="F9" s="161" t="s">
        <v>3</v>
      </c>
      <c r="G9" s="162"/>
      <c r="H9" s="163"/>
      <c r="I9" s="183" t="s">
        <v>4</v>
      </c>
      <c r="J9" s="184"/>
      <c r="K9" s="184"/>
      <c r="L9" s="184"/>
      <c r="M9" s="184"/>
      <c r="N9" s="184"/>
      <c r="O9" s="185"/>
      <c r="P9" s="168" t="s">
        <v>101</v>
      </c>
    </row>
    <row r="10" spans="1:16" ht="12.75" customHeight="1">
      <c r="A10" s="188"/>
      <c r="B10" s="189"/>
      <c r="C10" s="164" t="s">
        <v>5</v>
      </c>
      <c r="D10" s="158" t="s">
        <v>61</v>
      </c>
      <c r="E10" s="158" t="s">
        <v>62</v>
      </c>
      <c r="F10" s="164" t="s">
        <v>19</v>
      </c>
      <c r="G10" s="164" t="s">
        <v>63</v>
      </c>
      <c r="H10" s="164" t="s">
        <v>64</v>
      </c>
      <c r="I10" s="158" t="s">
        <v>65</v>
      </c>
      <c r="J10" s="176" t="s">
        <v>63</v>
      </c>
      <c r="K10" s="177"/>
      <c r="L10" s="178"/>
      <c r="M10" s="176" t="s">
        <v>64</v>
      </c>
      <c r="N10" s="177"/>
      <c r="O10" s="178"/>
      <c r="P10" s="169"/>
    </row>
    <row r="11" spans="1:20" ht="12.75">
      <c r="A11" s="188"/>
      <c r="B11" s="189"/>
      <c r="C11" s="165"/>
      <c r="D11" s="159"/>
      <c r="E11" s="159"/>
      <c r="F11" s="165"/>
      <c r="G11" s="165"/>
      <c r="H11" s="165"/>
      <c r="I11" s="159"/>
      <c r="J11" s="2" t="s">
        <v>6</v>
      </c>
      <c r="K11" s="4" t="s">
        <v>7</v>
      </c>
      <c r="L11" s="4" t="s">
        <v>8</v>
      </c>
      <c r="M11" s="4" t="s">
        <v>6</v>
      </c>
      <c r="N11" s="4" t="s">
        <v>7</v>
      </c>
      <c r="O11" s="4" t="s">
        <v>8</v>
      </c>
      <c r="P11" s="170"/>
      <c r="Q11" s="149"/>
      <c r="R11" s="122"/>
      <c r="S11" s="122"/>
      <c r="T11" s="122"/>
    </row>
    <row r="12" spans="1:20" ht="12.75">
      <c r="A12" s="102">
        <v>1</v>
      </c>
      <c r="B12" s="87" t="s">
        <v>25</v>
      </c>
      <c r="C12" s="88">
        <v>1</v>
      </c>
      <c r="D12" s="88">
        <v>1</v>
      </c>
      <c r="E12" s="89"/>
      <c r="F12" s="90">
        <f>G12+H12</f>
        <v>5</v>
      </c>
      <c r="G12" s="91">
        <v>5</v>
      </c>
      <c r="H12" s="91"/>
      <c r="I12" s="92">
        <v>25</v>
      </c>
      <c r="J12" s="90">
        <v>12</v>
      </c>
      <c r="K12" s="93">
        <v>13</v>
      </c>
      <c r="L12" s="93">
        <v>0</v>
      </c>
      <c r="M12" s="93">
        <v>0</v>
      </c>
      <c r="N12" s="93">
        <v>0</v>
      </c>
      <c r="O12" s="93">
        <v>0</v>
      </c>
      <c r="P12" s="93" t="s">
        <v>92</v>
      </c>
      <c r="Q12" s="150" t="s">
        <v>124</v>
      </c>
      <c r="R12" s="113"/>
      <c r="S12" s="113"/>
      <c r="T12" s="113"/>
    </row>
    <row r="13" spans="1:20" ht="12.75">
      <c r="A13" s="102">
        <v>2</v>
      </c>
      <c r="B13" s="87" t="s">
        <v>36</v>
      </c>
      <c r="C13" s="88">
        <v>2</v>
      </c>
      <c r="D13" s="88">
        <v>2</v>
      </c>
      <c r="E13" s="89"/>
      <c r="F13" s="90">
        <f aca="true" t="shared" si="0" ref="F13:F28">G13+H13</f>
        <v>7</v>
      </c>
      <c r="G13" s="91"/>
      <c r="H13" s="91">
        <v>7</v>
      </c>
      <c r="I13" s="92">
        <v>25</v>
      </c>
      <c r="J13" s="90">
        <v>0</v>
      </c>
      <c r="K13" s="93">
        <v>0</v>
      </c>
      <c r="L13" s="93">
        <v>0</v>
      </c>
      <c r="M13" s="93">
        <v>8</v>
      </c>
      <c r="N13" s="93">
        <v>8</v>
      </c>
      <c r="O13" s="93">
        <v>9</v>
      </c>
      <c r="P13" s="93" t="s">
        <v>95</v>
      </c>
      <c r="Q13" s="150" t="s">
        <v>124</v>
      </c>
      <c r="R13" s="113"/>
      <c r="S13" s="113"/>
      <c r="T13" s="113"/>
    </row>
    <row r="14" spans="1:20" ht="12.75">
      <c r="A14" s="93">
        <v>3</v>
      </c>
      <c r="B14" s="94" t="s">
        <v>37</v>
      </c>
      <c r="C14" s="92"/>
      <c r="D14" s="92">
        <v>2</v>
      </c>
      <c r="E14" s="92"/>
      <c r="F14" s="90">
        <f t="shared" si="0"/>
        <v>7</v>
      </c>
      <c r="G14" s="92"/>
      <c r="H14" s="92">
        <v>7</v>
      </c>
      <c r="I14" s="92">
        <v>38</v>
      </c>
      <c r="J14" s="93">
        <v>0</v>
      </c>
      <c r="K14" s="93">
        <v>0</v>
      </c>
      <c r="L14" s="93">
        <v>0</v>
      </c>
      <c r="M14" s="93">
        <v>25</v>
      </c>
      <c r="N14" s="93">
        <v>13</v>
      </c>
      <c r="O14" s="93">
        <v>0</v>
      </c>
      <c r="P14" s="93" t="s">
        <v>93</v>
      </c>
      <c r="Q14" s="150" t="s">
        <v>124</v>
      </c>
      <c r="R14" s="113"/>
      <c r="S14" s="113"/>
      <c r="T14" s="113"/>
    </row>
    <row r="15" spans="1:20" ht="12.75">
      <c r="A15" s="93">
        <v>4</v>
      </c>
      <c r="B15" s="94" t="s">
        <v>138</v>
      </c>
      <c r="C15" s="92"/>
      <c r="D15" s="92">
        <v>2</v>
      </c>
      <c r="E15" s="92"/>
      <c r="F15" s="90">
        <f t="shared" si="0"/>
        <v>2</v>
      </c>
      <c r="G15" s="92"/>
      <c r="H15" s="92">
        <v>2</v>
      </c>
      <c r="I15" s="92">
        <v>10</v>
      </c>
      <c r="J15" s="93">
        <v>0</v>
      </c>
      <c r="K15" s="93">
        <v>0</v>
      </c>
      <c r="L15" s="93">
        <v>0</v>
      </c>
      <c r="M15" s="93">
        <v>10</v>
      </c>
      <c r="N15" s="93">
        <v>0</v>
      </c>
      <c r="O15" s="93">
        <v>0</v>
      </c>
      <c r="P15" s="93" t="s">
        <v>95</v>
      </c>
      <c r="Q15" s="150"/>
      <c r="R15" s="113"/>
      <c r="S15" s="113"/>
      <c r="T15" s="113"/>
    </row>
    <row r="16" spans="1:20" ht="12.75">
      <c r="A16" s="16">
        <v>5</v>
      </c>
      <c r="B16" s="21" t="s">
        <v>38</v>
      </c>
      <c r="C16" s="16"/>
      <c r="D16" s="24">
        <v>1</v>
      </c>
      <c r="E16" s="16"/>
      <c r="F16" s="126">
        <f t="shared" si="0"/>
        <v>2</v>
      </c>
      <c r="G16" s="16">
        <v>2</v>
      </c>
      <c r="H16" s="16"/>
      <c r="I16" s="16">
        <v>14</v>
      </c>
      <c r="J16" s="16">
        <v>6</v>
      </c>
      <c r="K16" s="16">
        <v>8</v>
      </c>
      <c r="L16" s="16">
        <v>0</v>
      </c>
      <c r="M16" s="16">
        <v>0</v>
      </c>
      <c r="N16" s="16">
        <v>0</v>
      </c>
      <c r="O16" s="16">
        <v>0</v>
      </c>
      <c r="P16" s="16" t="s">
        <v>93</v>
      </c>
      <c r="Q16" s="150" t="s">
        <v>124</v>
      </c>
      <c r="R16" s="113"/>
      <c r="S16" s="113"/>
      <c r="T16" s="113"/>
    </row>
    <row r="17" spans="1:20" ht="12.75">
      <c r="A17" s="16">
        <v>6</v>
      </c>
      <c r="B17" s="21" t="s">
        <v>27</v>
      </c>
      <c r="C17" s="16"/>
      <c r="D17" s="24">
        <v>1</v>
      </c>
      <c r="E17" s="16"/>
      <c r="F17" s="126">
        <f t="shared" si="0"/>
        <v>3</v>
      </c>
      <c r="G17" s="16">
        <v>3</v>
      </c>
      <c r="H17" s="16"/>
      <c r="I17" s="16">
        <v>15</v>
      </c>
      <c r="J17" s="16">
        <v>8</v>
      </c>
      <c r="K17" s="16">
        <v>1</v>
      </c>
      <c r="L17" s="16">
        <v>6</v>
      </c>
      <c r="M17" s="16">
        <v>0</v>
      </c>
      <c r="N17" s="16">
        <v>0</v>
      </c>
      <c r="O17" s="16">
        <v>0</v>
      </c>
      <c r="P17" s="16" t="s">
        <v>94</v>
      </c>
      <c r="Q17" s="150" t="s">
        <v>124</v>
      </c>
      <c r="R17" s="113"/>
      <c r="S17" s="113"/>
      <c r="T17" s="113"/>
    </row>
    <row r="18" spans="1:20" ht="12.75">
      <c r="A18" s="16">
        <v>7</v>
      </c>
      <c r="B18" s="21" t="s">
        <v>44</v>
      </c>
      <c r="C18" s="16">
        <v>1</v>
      </c>
      <c r="D18" s="16">
        <v>1</v>
      </c>
      <c r="E18" s="16"/>
      <c r="F18" s="126">
        <f t="shared" si="0"/>
        <v>2</v>
      </c>
      <c r="G18" s="16">
        <v>2</v>
      </c>
      <c r="H18" s="16"/>
      <c r="I18" s="16">
        <v>13</v>
      </c>
      <c r="J18" s="16">
        <v>5</v>
      </c>
      <c r="K18" s="16">
        <v>8</v>
      </c>
      <c r="L18" s="16">
        <v>0</v>
      </c>
      <c r="M18" s="16">
        <v>0</v>
      </c>
      <c r="N18" s="16">
        <v>0</v>
      </c>
      <c r="O18" s="16">
        <v>0</v>
      </c>
      <c r="P18" s="16" t="s">
        <v>95</v>
      </c>
      <c r="Q18" s="150" t="s">
        <v>124</v>
      </c>
      <c r="R18" s="113"/>
      <c r="S18" s="113"/>
      <c r="T18" s="113"/>
    </row>
    <row r="19" spans="1:20" ht="12.75">
      <c r="A19" s="16">
        <v>8</v>
      </c>
      <c r="B19" s="21" t="s">
        <v>39</v>
      </c>
      <c r="C19" s="16"/>
      <c r="D19" s="24">
        <v>1</v>
      </c>
      <c r="E19" s="16"/>
      <c r="F19" s="126">
        <f t="shared" si="0"/>
        <v>3</v>
      </c>
      <c r="G19" s="16">
        <v>3</v>
      </c>
      <c r="H19" s="16"/>
      <c r="I19" s="16">
        <v>16</v>
      </c>
      <c r="J19" s="16">
        <v>7</v>
      </c>
      <c r="K19" s="16">
        <v>1</v>
      </c>
      <c r="L19" s="16">
        <v>8</v>
      </c>
      <c r="M19" s="16">
        <v>0</v>
      </c>
      <c r="N19" s="16">
        <v>0</v>
      </c>
      <c r="O19" s="16">
        <v>0</v>
      </c>
      <c r="P19" s="4" t="s">
        <v>103</v>
      </c>
      <c r="Q19" s="150" t="s">
        <v>124</v>
      </c>
      <c r="R19" s="113"/>
      <c r="S19" s="113"/>
      <c r="T19" s="113"/>
    </row>
    <row r="20" spans="1:20" ht="12.75">
      <c r="A20" s="48">
        <v>9</v>
      </c>
      <c r="B20" s="86" t="s">
        <v>91</v>
      </c>
      <c r="C20" s="48">
        <v>1</v>
      </c>
      <c r="D20" s="74">
        <v>1</v>
      </c>
      <c r="E20" s="48"/>
      <c r="F20" s="126">
        <f t="shared" si="0"/>
        <v>2</v>
      </c>
      <c r="G20" s="48">
        <v>2</v>
      </c>
      <c r="H20" s="48"/>
      <c r="I20" s="48">
        <v>11</v>
      </c>
      <c r="J20" s="48">
        <v>5</v>
      </c>
      <c r="K20" s="48">
        <v>6</v>
      </c>
      <c r="L20" s="48">
        <v>0</v>
      </c>
      <c r="M20" s="48">
        <v>0</v>
      </c>
      <c r="N20" s="48">
        <v>0</v>
      </c>
      <c r="O20" s="48">
        <v>0</v>
      </c>
      <c r="P20" s="107" t="s">
        <v>96</v>
      </c>
      <c r="Q20" s="150" t="s">
        <v>124</v>
      </c>
      <c r="R20" s="113"/>
      <c r="S20" s="113"/>
      <c r="T20" s="113"/>
    </row>
    <row r="21" spans="1:20" ht="12.75">
      <c r="A21" s="16">
        <v>10</v>
      </c>
      <c r="B21" s="21" t="s">
        <v>45</v>
      </c>
      <c r="C21" s="16">
        <v>2</v>
      </c>
      <c r="D21" s="24">
        <v>2</v>
      </c>
      <c r="E21" s="16"/>
      <c r="F21" s="126">
        <f t="shared" si="0"/>
        <v>6</v>
      </c>
      <c r="G21" s="16"/>
      <c r="H21" s="16">
        <v>6</v>
      </c>
      <c r="I21" s="16">
        <v>32</v>
      </c>
      <c r="J21" s="16">
        <v>0</v>
      </c>
      <c r="K21" s="16">
        <v>0</v>
      </c>
      <c r="L21" s="16">
        <v>0</v>
      </c>
      <c r="M21" s="16">
        <v>16</v>
      </c>
      <c r="N21" s="16">
        <v>16</v>
      </c>
      <c r="O21" s="16">
        <v>0</v>
      </c>
      <c r="P21" s="16" t="s">
        <v>97</v>
      </c>
      <c r="Q21" s="150" t="s">
        <v>124</v>
      </c>
      <c r="R21" s="113"/>
      <c r="S21" s="113"/>
      <c r="T21" s="113"/>
    </row>
    <row r="22" spans="1:20" ht="12.75">
      <c r="A22" s="16">
        <v>11</v>
      </c>
      <c r="B22" s="5" t="s">
        <v>104</v>
      </c>
      <c r="C22" s="16"/>
      <c r="D22" s="24"/>
      <c r="E22" s="16">
        <v>1</v>
      </c>
      <c r="F22" s="126">
        <f t="shared" si="0"/>
        <v>2</v>
      </c>
      <c r="G22" s="16">
        <v>2</v>
      </c>
      <c r="H22" s="16"/>
      <c r="I22" s="16">
        <v>8</v>
      </c>
      <c r="J22" s="16">
        <v>0</v>
      </c>
      <c r="K22" s="16">
        <v>8</v>
      </c>
      <c r="L22" s="16">
        <v>0</v>
      </c>
      <c r="M22" s="16">
        <v>0</v>
      </c>
      <c r="N22" s="16">
        <v>0</v>
      </c>
      <c r="O22" s="16">
        <v>0</v>
      </c>
      <c r="P22" s="16" t="s">
        <v>98</v>
      </c>
      <c r="Q22" s="150"/>
      <c r="R22" s="113"/>
      <c r="S22" s="113"/>
      <c r="T22" s="113"/>
    </row>
    <row r="23" spans="1:20" ht="12.75">
      <c r="A23" s="16">
        <v>12</v>
      </c>
      <c r="B23" s="5" t="s">
        <v>105</v>
      </c>
      <c r="C23" s="16"/>
      <c r="D23" s="24"/>
      <c r="E23" s="16">
        <v>2</v>
      </c>
      <c r="F23" s="126">
        <f t="shared" si="0"/>
        <v>2</v>
      </c>
      <c r="G23" s="16"/>
      <c r="H23" s="16">
        <v>2</v>
      </c>
      <c r="I23" s="16">
        <v>8</v>
      </c>
      <c r="J23" s="16">
        <v>0</v>
      </c>
      <c r="K23" s="16">
        <v>0</v>
      </c>
      <c r="L23" s="16">
        <v>0</v>
      </c>
      <c r="M23" s="16">
        <v>0</v>
      </c>
      <c r="N23" s="16">
        <v>8</v>
      </c>
      <c r="O23" s="16">
        <v>0</v>
      </c>
      <c r="P23" s="16" t="s">
        <v>98</v>
      </c>
      <c r="Q23" s="150"/>
      <c r="R23" s="113"/>
      <c r="S23" s="113"/>
      <c r="T23" s="113"/>
    </row>
    <row r="24" spans="1:20" ht="12.75">
      <c r="A24" s="16">
        <v>13</v>
      </c>
      <c r="B24" s="21" t="s">
        <v>26</v>
      </c>
      <c r="C24" s="16"/>
      <c r="D24" s="24">
        <v>1</v>
      </c>
      <c r="E24" s="16"/>
      <c r="F24" s="126">
        <f t="shared" si="0"/>
        <v>2</v>
      </c>
      <c r="G24" s="16">
        <v>2</v>
      </c>
      <c r="H24" s="16"/>
      <c r="I24" s="16">
        <v>8</v>
      </c>
      <c r="J24" s="16">
        <v>3</v>
      </c>
      <c r="K24" s="16">
        <v>0</v>
      </c>
      <c r="L24" s="16">
        <v>5</v>
      </c>
      <c r="M24" s="16">
        <v>0</v>
      </c>
      <c r="N24" s="16">
        <v>0</v>
      </c>
      <c r="O24" s="16">
        <v>0</v>
      </c>
      <c r="P24" s="16" t="s">
        <v>99</v>
      </c>
      <c r="Q24" s="150" t="s">
        <v>124</v>
      </c>
      <c r="R24" s="113"/>
      <c r="S24" s="113"/>
      <c r="T24" s="113"/>
    </row>
    <row r="25" spans="1:20" ht="12.75">
      <c r="A25" s="4" t="s">
        <v>106</v>
      </c>
      <c r="B25" s="21" t="s">
        <v>40</v>
      </c>
      <c r="C25" s="16">
        <v>1</v>
      </c>
      <c r="D25" s="24">
        <v>1</v>
      </c>
      <c r="E25" s="16"/>
      <c r="F25" s="166">
        <f t="shared" si="0"/>
        <v>2</v>
      </c>
      <c r="G25" s="166">
        <v>2</v>
      </c>
      <c r="H25" s="16"/>
      <c r="I25" s="16">
        <v>13</v>
      </c>
      <c r="J25" s="16">
        <v>6</v>
      </c>
      <c r="K25" s="16">
        <v>7</v>
      </c>
      <c r="L25" s="16">
        <v>0</v>
      </c>
      <c r="M25" s="16">
        <v>0</v>
      </c>
      <c r="N25" s="16">
        <v>0</v>
      </c>
      <c r="O25" s="16">
        <v>0</v>
      </c>
      <c r="P25" s="156" t="s">
        <v>108</v>
      </c>
      <c r="Q25" s="150"/>
      <c r="R25" s="113"/>
      <c r="S25" s="113"/>
      <c r="T25" s="113"/>
    </row>
    <row r="26" spans="1:20" ht="12" customHeight="1">
      <c r="A26" s="4" t="s">
        <v>107</v>
      </c>
      <c r="B26" s="21" t="s">
        <v>28</v>
      </c>
      <c r="C26" s="16">
        <v>1</v>
      </c>
      <c r="D26" s="16">
        <v>1</v>
      </c>
      <c r="E26" s="16"/>
      <c r="F26" s="167"/>
      <c r="G26" s="167"/>
      <c r="H26" s="16"/>
      <c r="I26" s="16">
        <v>13</v>
      </c>
      <c r="J26" s="22">
        <v>7</v>
      </c>
      <c r="K26" s="22">
        <v>3</v>
      </c>
      <c r="L26" s="22">
        <v>3</v>
      </c>
      <c r="M26" s="22">
        <v>0</v>
      </c>
      <c r="N26" s="22">
        <v>0</v>
      </c>
      <c r="O26" s="22">
        <v>0</v>
      </c>
      <c r="P26" s="157"/>
      <c r="Q26" s="150" t="s">
        <v>124</v>
      </c>
      <c r="R26" s="113"/>
      <c r="S26" s="113"/>
      <c r="T26" s="113"/>
    </row>
    <row r="27" spans="1:20" ht="12.75" customHeight="1">
      <c r="A27" s="4">
        <v>15</v>
      </c>
      <c r="B27" s="100" t="s">
        <v>116</v>
      </c>
      <c r="C27" s="81"/>
      <c r="D27" s="81">
        <v>1</v>
      </c>
      <c r="E27" s="81"/>
      <c r="F27" s="48">
        <f t="shared" si="0"/>
        <v>2</v>
      </c>
      <c r="G27" s="48">
        <v>2</v>
      </c>
      <c r="H27" s="81"/>
      <c r="I27" s="81">
        <v>15</v>
      </c>
      <c r="J27" s="125">
        <v>0</v>
      </c>
      <c r="K27" s="125">
        <v>15</v>
      </c>
      <c r="L27" s="125">
        <v>0</v>
      </c>
      <c r="M27" s="125">
        <v>0</v>
      </c>
      <c r="N27" s="125">
        <v>0</v>
      </c>
      <c r="O27" s="125">
        <v>0</v>
      </c>
      <c r="P27" s="124" t="s">
        <v>117</v>
      </c>
      <c r="Q27" s="191"/>
      <c r="R27" s="187"/>
      <c r="S27" s="113"/>
      <c r="T27" s="113"/>
    </row>
    <row r="28" spans="1:20" ht="12.75">
      <c r="A28" s="4">
        <v>16</v>
      </c>
      <c r="B28" s="100" t="s">
        <v>114</v>
      </c>
      <c r="C28" s="81"/>
      <c r="D28" s="81"/>
      <c r="E28" s="81">
        <v>2</v>
      </c>
      <c r="F28" s="48">
        <f t="shared" si="0"/>
        <v>1</v>
      </c>
      <c r="G28" s="48"/>
      <c r="H28" s="81">
        <v>1</v>
      </c>
      <c r="I28" s="81">
        <v>10</v>
      </c>
      <c r="J28" s="125">
        <v>0</v>
      </c>
      <c r="K28" s="125">
        <v>0</v>
      </c>
      <c r="L28" s="125">
        <v>0</v>
      </c>
      <c r="M28" s="125">
        <v>0</v>
      </c>
      <c r="N28" s="125">
        <v>10</v>
      </c>
      <c r="O28" s="125">
        <v>0</v>
      </c>
      <c r="P28" s="124" t="s">
        <v>115</v>
      </c>
      <c r="Q28" s="191"/>
      <c r="R28" s="187"/>
      <c r="S28" s="113"/>
      <c r="T28" s="113"/>
    </row>
    <row r="29" spans="1:20" ht="12.75">
      <c r="A29" s="5"/>
      <c r="B29" s="95" t="s">
        <v>20</v>
      </c>
      <c r="C29" s="16"/>
      <c r="D29" s="16"/>
      <c r="E29" s="4"/>
      <c r="F29" s="16"/>
      <c r="G29" s="4"/>
      <c r="H29" s="4"/>
      <c r="I29" s="4"/>
      <c r="J29" s="7"/>
      <c r="K29" s="7"/>
      <c r="L29" s="7"/>
      <c r="M29" s="7"/>
      <c r="N29" s="7"/>
      <c r="O29" s="7"/>
      <c r="P29" s="5"/>
      <c r="R29" s="109"/>
      <c r="S29" s="109"/>
      <c r="T29" s="109"/>
    </row>
    <row r="30" spans="1:20" ht="12.75">
      <c r="A30" s="50">
        <v>17</v>
      </c>
      <c r="B30" s="144" t="s">
        <v>129</v>
      </c>
      <c r="C30" s="51"/>
      <c r="D30" s="51">
        <v>1</v>
      </c>
      <c r="E30" s="51"/>
      <c r="F30" s="16">
        <f>G30+H30</f>
        <v>1</v>
      </c>
      <c r="G30" s="51">
        <v>1</v>
      </c>
      <c r="H30" s="51"/>
      <c r="I30" s="51">
        <v>7</v>
      </c>
      <c r="J30" s="155">
        <v>7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49" t="s">
        <v>95</v>
      </c>
      <c r="Q30" s="150" t="s">
        <v>124</v>
      </c>
      <c r="R30" s="113"/>
      <c r="S30" s="113"/>
      <c r="T30" s="113"/>
    </row>
    <row r="31" spans="1:20" ht="12.75">
      <c r="A31" s="50">
        <v>18</v>
      </c>
      <c r="B31" s="144" t="s">
        <v>130</v>
      </c>
      <c r="C31" s="51">
        <v>1</v>
      </c>
      <c r="D31" s="51"/>
      <c r="E31" s="51"/>
      <c r="F31" s="16">
        <f>G31+H31</f>
        <v>2</v>
      </c>
      <c r="G31" s="51">
        <v>2</v>
      </c>
      <c r="H31" s="51"/>
      <c r="I31" s="51">
        <v>7</v>
      </c>
      <c r="J31" s="155">
        <v>7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49" t="s">
        <v>95</v>
      </c>
      <c r="Q31" s="150" t="s">
        <v>124</v>
      </c>
      <c r="R31" s="113"/>
      <c r="S31" s="113"/>
      <c r="T31" s="113"/>
    </row>
    <row r="32" spans="1:20" s="35" customFormat="1" ht="26.25">
      <c r="A32" s="71">
        <v>19</v>
      </c>
      <c r="B32" s="145" t="s">
        <v>131</v>
      </c>
      <c r="C32" s="51"/>
      <c r="D32" s="51">
        <v>1</v>
      </c>
      <c r="E32" s="51"/>
      <c r="F32" s="48">
        <f>G32+H32</f>
        <v>2</v>
      </c>
      <c r="G32" s="51">
        <v>2</v>
      </c>
      <c r="H32" s="51"/>
      <c r="I32" s="51">
        <v>8</v>
      </c>
      <c r="J32" s="52">
        <v>4</v>
      </c>
      <c r="K32" s="52">
        <v>4</v>
      </c>
      <c r="L32" s="52">
        <v>0</v>
      </c>
      <c r="M32" s="52">
        <v>0</v>
      </c>
      <c r="N32" s="52">
        <v>0</v>
      </c>
      <c r="O32" s="52">
        <v>0</v>
      </c>
      <c r="P32" s="106" t="s">
        <v>95</v>
      </c>
      <c r="Q32" s="150" t="s">
        <v>124</v>
      </c>
      <c r="R32" s="112"/>
      <c r="S32" s="112"/>
      <c r="T32" s="112"/>
    </row>
    <row r="33" spans="1:20" ht="26.25">
      <c r="A33" s="50">
        <v>20</v>
      </c>
      <c r="B33" s="146" t="s">
        <v>132</v>
      </c>
      <c r="C33" s="51"/>
      <c r="D33" s="51">
        <v>2</v>
      </c>
      <c r="E33" s="51"/>
      <c r="F33" s="48">
        <f>G33+H33</f>
        <v>2</v>
      </c>
      <c r="G33" s="51"/>
      <c r="H33" s="51">
        <v>2</v>
      </c>
      <c r="I33" s="51">
        <v>7</v>
      </c>
      <c r="J33" s="52">
        <v>0</v>
      </c>
      <c r="K33" s="52">
        <v>0</v>
      </c>
      <c r="L33" s="52">
        <v>0</v>
      </c>
      <c r="M33" s="52">
        <v>4</v>
      </c>
      <c r="N33" s="52">
        <v>3</v>
      </c>
      <c r="O33" s="52">
        <v>0</v>
      </c>
      <c r="P33" s="49" t="s">
        <v>95</v>
      </c>
      <c r="Q33" s="150" t="s">
        <v>124</v>
      </c>
      <c r="R33" s="113"/>
      <c r="S33" s="113"/>
      <c r="T33" s="113"/>
    </row>
    <row r="34" spans="1:21" s="85" customFormat="1" ht="12.75">
      <c r="A34" s="140">
        <v>21</v>
      </c>
      <c r="B34" s="147" t="s">
        <v>133</v>
      </c>
      <c r="C34" s="136"/>
      <c r="D34" s="136">
        <v>2</v>
      </c>
      <c r="E34" s="136"/>
      <c r="F34" s="137">
        <v>3</v>
      </c>
      <c r="G34" s="136"/>
      <c r="H34" s="136">
        <v>3</v>
      </c>
      <c r="I34" s="136">
        <v>7</v>
      </c>
      <c r="J34" s="138">
        <v>0</v>
      </c>
      <c r="K34" s="138">
        <v>0</v>
      </c>
      <c r="L34" s="138">
        <v>0</v>
      </c>
      <c r="M34" s="138">
        <v>4</v>
      </c>
      <c r="N34" s="138">
        <v>3</v>
      </c>
      <c r="O34" s="138">
        <v>0</v>
      </c>
      <c r="P34" s="139" t="s">
        <v>95</v>
      </c>
      <c r="Q34" s="150" t="s">
        <v>124</v>
      </c>
      <c r="R34" s="113"/>
      <c r="S34" s="113"/>
      <c r="T34" s="113"/>
      <c r="U34" s="19"/>
    </row>
    <row r="35" spans="1:20" ht="12.75">
      <c r="A35" s="10"/>
      <c r="B35" s="10" t="s">
        <v>53</v>
      </c>
      <c r="C35" s="11">
        <f>COUNT(C12:C34)-C26</f>
        <v>7</v>
      </c>
      <c r="D35" s="11"/>
      <c r="E35" s="10"/>
      <c r="F35" s="11">
        <f>SUM(F12:F34)</f>
        <v>60</v>
      </c>
      <c r="G35" s="11">
        <f>SUM(G12:G34)</f>
        <v>30</v>
      </c>
      <c r="H35" s="11">
        <f>SUM(H12:H34)</f>
        <v>30</v>
      </c>
      <c r="I35" s="11">
        <f aca="true" t="shared" si="1" ref="I35:O35">SUM(I12:I34)-I25</f>
        <v>297</v>
      </c>
      <c r="J35" s="11">
        <f t="shared" si="1"/>
        <v>71</v>
      </c>
      <c r="K35" s="11">
        <f t="shared" si="1"/>
        <v>67</v>
      </c>
      <c r="L35" s="11">
        <f t="shared" si="1"/>
        <v>22</v>
      </c>
      <c r="M35" s="11">
        <f t="shared" si="1"/>
        <v>67</v>
      </c>
      <c r="N35" s="11">
        <f t="shared" si="1"/>
        <v>61</v>
      </c>
      <c r="O35" s="11">
        <f t="shared" si="1"/>
        <v>9</v>
      </c>
      <c r="P35" s="10"/>
      <c r="R35" s="109"/>
      <c r="S35" s="109"/>
      <c r="T35" s="109"/>
    </row>
    <row r="36" spans="1:20" ht="12.75">
      <c r="A36" s="5"/>
      <c r="B36" s="54" t="s">
        <v>54</v>
      </c>
      <c r="C36" s="55"/>
      <c r="D36" s="55"/>
      <c r="E36" s="55"/>
      <c r="F36" s="10"/>
      <c r="G36" s="10"/>
      <c r="H36" s="10"/>
      <c r="I36" s="160">
        <f>SUM(J35:L35)</f>
        <v>160</v>
      </c>
      <c r="J36" s="160"/>
      <c r="K36" s="160"/>
      <c r="L36" s="160">
        <f>SUM(M35:O35)</f>
        <v>137</v>
      </c>
      <c r="M36" s="160"/>
      <c r="N36" s="160"/>
      <c r="O36" s="4"/>
      <c r="P36" s="5"/>
      <c r="R36" s="109"/>
      <c r="S36" s="109"/>
      <c r="T36" s="109"/>
    </row>
    <row r="37" spans="1:20" ht="12.75">
      <c r="A37" s="10"/>
      <c r="B37" s="10" t="s">
        <v>55</v>
      </c>
      <c r="C37" s="11">
        <f>COUNT(C14:C36)-C28</f>
        <v>7</v>
      </c>
      <c r="D37" s="11"/>
      <c r="E37" s="10"/>
      <c r="F37" s="11">
        <f>SUM(F12:F34)</f>
        <v>60</v>
      </c>
      <c r="G37" s="11">
        <f>SUM(G12:G34)</f>
        <v>30</v>
      </c>
      <c r="H37" s="11">
        <f>SUM(H12:H34)</f>
        <v>30</v>
      </c>
      <c r="I37" s="11">
        <f aca="true" t="shared" si="2" ref="I37:O37">SUM(I12:I34)-I26</f>
        <v>297</v>
      </c>
      <c r="J37" s="127">
        <f t="shared" si="2"/>
        <v>70</v>
      </c>
      <c r="K37" s="127">
        <f t="shared" si="2"/>
        <v>71</v>
      </c>
      <c r="L37" s="127">
        <f t="shared" si="2"/>
        <v>19</v>
      </c>
      <c r="M37" s="127">
        <f t="shared" si="2"/>
        <v>67</v>
      </c>
      <c r="N37" s="127">
        <f t="shared" si="2"/>
        <v>61</v>
      </c>
      <c r="O37" s="127">
        <f t="shared" si="2"/>
        <v>9</v>
      </c>
      <c r="P37" s="10"/>
      <c r="R37" s="109"/>
      <c r="S37" s="109"/>
      <c r="T37" s="109"/>
    </row>
    <row r="38" spans="1:20" ht="12.75">
      <c r="A38" s="3"/>
      <c r="B38" s="17" t="s">
        <v>56</v>
      </c>
      <c r="C38" s="18"/>
      <c r="D38" s="18"/>
      <c r="E38" s="18"/>
      <c r="F38" s="12"/>
      <c r="G38" s="12"/>
      <c r="H38" s="12"/>
      <c r="I38" s="190">
        <f>SUM(J37:L37)</f>
        <v>160</v>
      </c>
      <c r="J38" s="190"/>
      <c r="K38" s="190"/>
      <c r="L38" s="190">
        <f>SUM(M37:O37)</f>
        <v>137</v>
      </c>
      <c r="M38" s="190"/>
      <c r="N38" s="190"/>
      <c r="O38" s="9"/>
      <c r="P38" s="8"/>
      <c r="R38" s="109"/>
      <c r="S38" s="109"/>
      <c r="T38" s="109"/>
    </row>
    <row r="39" spans="1:20" ht="12.75">
      <c r="A39" s="3"/>
      <c r="B39" s="17"/>
      <c r="C39" s="18"/>
      <c r="D39" s="18"/>
      <c r="E39" s="18"/>
      <c r="F39" s="12"/>
      <c r="G39" s="12"/>
      <c r="H39" s="12"/>
      <c r="I39" s="27"/>
      <c r="J39" s="27"/>
      <c r="K39" s="27"/>
      <c r="L39" s="27"/>
      <c r="M39" s="27"/>
      <c r="N39" s="27"/>
      <c r="O39" s="9"/>
      <c r="P39" s="8"/>
      <c r="R39" s="109"/>
      <c r="S39" s="109"/>
      <c r="T39" s="109"/>
    </row>
    <row r="40" spans="1:20" ht="12.75">
      <c r="A40" s="3"/>
      <c r="B40" s="59" t="s">
        <v>68</v>
      </c>
      <c r="C40" s="56"/>
      <c r="D40" s="56"/>
      <c r="E40" s="56"/>
      <c r="F40" s="60">
        <f>SUM(F12:F28)</f>
        <v>50</v>
      </c>
      <c r="G40" s="60">
        <f>SUM(G12:G28)</f>
        <v>25</v>
      </c>
      <c r="H40" s="60">
        <f>SUM(H12:H28)</f>
        <v>25</v>
      </c>
      <c r="I40" s="27"/>
      <c r="J40" s="27"/>
      <c r="K40" s="27"/>
      <c r="L40" s="27"/>
      <c r="M40" s="27"/>
      <c r="N40" s="27"/>
      <c r="O40" s="9"/>
      <c r="P40" s="8"/>
      <c r="R40" s="109"/>
      <c r="S40" s="109"/>
      <c r="T40" s="109"/>
    </row>
    <row r="41" spans="1:20" ht="12.75">
      <c r="A41" s="3"/>
      <c r="B41" s="59" t="s">
        <v>69</v>
      </c>
      <c r="C41" s="56"/>
      <c r="D41" s="56"/>
      <c r="E41" s="56"/>
      <c r="F41" s="60">
        <f>SUM(F30:F34)</f>
        <v>10</v>
      </c>
      <c r="G41" s="60">
        <f>SUM(G30:G34)</f>
        <v>5</v>
      </c>
      <c r="H41" s="60">
        <f>SUM(H30:H34)</f>
        <v>5</v>
      </c>
      <c r="I41" s="36"/>
      <c r="J41" s="36"/>
      <c r="K41" s="27"/>
      <c r="L41" s="3"/>
      <c r="M41" s="3"/>
      <c r="N41" s="3"/>
      <c r="O41" s="9"/>
      <c r="P41" s="8"/>
      <c r="R41" s="109"/>
      <c r="S41" s="109"/>
      <c r="T41" s="109"/>
    </row>
    <row r="42" spans="1:20" ht="12.75">
      <c r="A42" s="3"/>
      <c r="B42" s="59"/>
      <c r="C42" s="56"/>
      <c r="D42" s="56"/>
      <c r="E42" s="56"/>
      <c r="F42" s="60"/>
      <c r="G42" s="60"/>
      <c r="H42" s="60"/>
      <c r="I42" s="36"/>
      <c r="J42" s="36"/>
      <c r="K42" s="27"/>
      <c r="L42" s="3"/>
      <c r="M42" s="3"/>
      <c r="N42" s="3"/>
      <c r="O42" s="9"/>
      <c r="P42" s="8"/>
      <c r="R42" s="109"/>
      <c r="S42" s="109"/>
      <c r="T42" s="109"/>
    </row>
    <row r="43" spans="2:20" ht="12.75">
      <c r="B43" s="179"/>
      <c r="C43" s="180"/>
      <c r="D43" s="180"/>
      <c r="E43" s="180"/>
      <c r="R43" s="109"/>
      <c r="S43" s="109"/>
      <c r="T43" s="109"/>
    </row>
    <row r="44" spans="2:20" s="96" customFormat="1" ht="12.75">
      <c r="B44" s="97" t="s">
        <v>75</v>
      </c>
      <c r="F44" s="96">
        <f>SUM(F12:F15)</f>
        <v>21</v>
      </c>
      <c r="G44" s="96">
        <f aca="true" t="shared" si="3" ref="G44:O44">SUM(G12:G15)</f>
        <v>5</v>
      </c>
      <c r="H44" s="96">
        <f t="shared" si="3"/>
        <v>16</v>
      </c>
      <c r="I44" s="96">
        <f t="shared" si="3"/>
        <v>98</v>
      </c>
      <c r="J44" s="96">
        <f t="shared" si="3"/>
        <v>12</v>
      </c>
      <c r="K44" s="96">
        <f t="shared" si="3"/>
        <v>13</v>
      </c>
      <c r="L44" s="96">
        <f t="shared" si="3"/>
        <v>0</v>
      </c>
      <c r="M44" s="96">
        <f t="shared" si="3"/>
        <v>43</v>
      </c>
      <c r="N44" s="96">
        <f t="shared" si="3"/>
        <v>21</v>
      </c>
      <c r="O44" s="96">
        <f t="shared" si="3"/>
        <v>9</v>
      </c>
      <c r="Q44" s="151"/>
      <c r="R44" s="97"/>
      <c r="S44" s="97"/>
      <c r="T44" s="97"/>
    </row>
    <row r="45" spans="2:20" s="85" customFormat="1" ht="12.75">
      <c r="B45" s="98"/>
      <c r="Q45" s="152"/>
      <c r="R45" s="98"/>
      <c r="S45" s="98"/>
      <c r="T45" s="98"/>
    </row>
    <row r="46" spans="2:20" ht="26.25">
      <c r="B46" s="128" t="s">
        <v>123</v>
      </c>
      <c r="C46" s="19"/>
      <c r="D46" s="19"/>
      <c r="E46" s="19"/>
      <c r="F46" s="129">
        <f aca="true" t="shared" si="4" ref="F46:O46">SUM(F12:F21)-F15+F24+F25+SUM(F30:F34)</f>
        <v>51</v>
      </c>
      <c r="G46" s="129">
        <f t="shared" si="4"/>
        <v>26</v>
      </c>
      <c r="H46" s="129">
        <f t="shared" si="4"/>
        <v>25</v>
      </c>
      <c r="I46" s="129">
        <f t="shared" si="4"/>
        <v>246</v>
      </c>
      <c r="J46" s="129">
        <f t="shared" si="4"/>
        <v>70</v>
      </c>
      <c r="K46" s="129">
        <f t="shared" si="4"/>
        <v>48</v>
      </c>
      <c r="L46" s="129">
        <f t="shared" si="4"/>
        <v>19</v>
      </c>
      <c r="M46" s="129">
        <f t="shared" si="4"/>
        <v>57</v>
      </c>
      <c r="N46" s="129">
        <f t="shared" si="4"/>
        <v>43</v>
      </c>
      <c r="O46" s="129">
        <f t="shared" si="4"/>
        <v>9</v>
      </c>
      <c r="R46" s="109"/>
      <c r="S46" s="109"/>
      <c r="T46" s="109"/>
    </row>
    <row r="47" spans="2:20" ht="12.75">
      <c r="B47" s="25"/>
      <c r="R47" s="109"/>
      <c r="S47" s="109"/>
      <c r="T47" s="109"/>
    </row>
    <row r="48" spans="2:20" ht="12.75">
      <c r="B48" s="25"/>
      <c r="R48" s="109"/>
      <c r="S48" s="109"/>
      <c r="T48" s="109"/>
    </row>
    <row r="49" spans="2:20" ht="12.75">
      <c r="B49" s="14" t="s">
        <v>113</v>
      </c>
      <c r="D49" s="14"/>
      <c r="E49" s="19" t="s">
        <v>11</v>
      </c>
      <c r="F49" s="19" t="s">
        <v>0</v>
      </c>
      <c r="G49" s="19"/>
      <c r="H49" s="19"/>
      <c r="I49" s="19"/>
      <c r="J49" s="14"/>
      <c r="K49" s="14"/>
      <c r="L49" s="14"/>
      <c r="M49" s="14"/>
      <c r="N49" s="14"/>
      <c r="O49" s="14"/>
      <c r="R49" s="109"/>
      <c r="S49" s="109"/>
      <c r="T49" s="109"/>
    </row>
    <row r="50" spans="2:20" ht="12.75">
      <c r="B50" t="s">
        <v>80</v>
      </c>
      <c r="D50" s="15"/>
      <c r="E50" s="31">
        <f>I50/I53</f>
        <v>0.50920245398773</v>
      </c>
      <c r="F50" s="19" t="s">
        <v>12</v>
      </c>
      <c r="G50" s="19"/>
      <c r="H50" s="19"/>
      <c r="I50" s="19">
        <f>J74+M74</f>
        <v>83</v>
      </c>
      <c r="J50" s="14"/>
      <c r="K50" s="14"/>
      <c r="L50" s="14"/>
      <c r="M50" s="14"/>
      <c r="N50" s="14"/>
      <c r="O50" s="14"/>
      <c r="R50" s="109"/>
      <c r="S50" s="109"/>
      <c r="T50" s="109"/>
    </row>
    <row r="51" spans="2:20" ht="12.75">
      <c r="B51" t="s">
        <v>24</v>
      </c>
      <c r="D51" s="15"/>
      <c r="E51" s="31">
        <f>I51/I53</f>
        <v>0.4601226993865031</v>
      </c>
      <c r="F51" s="19" t="s">
        <v>13</v>
      </c>
      <c r="G51" s="19"/>
      <c r="H51" s="19"/>
      <c r="I51" s="19">
        <f>K74+N74</f>
        <v>75</v>
      </c>
      <c r="J51" s="14"/>
      <c r="K51" s="14"/>
      <c r="L51" s="14"/>
      <c r="M51" s="14"/>
      <c r="N51" s="14"/>
      <c r="O51" s="14"/>
      <c r="R51" s="109"/>
      <c r="S51" s="109"/>
      <c r="T51" s="109"/>
    </row>
    <row r="52" spans="2:20" ht="12.75">
      <c r="B52" t="s">
        <v>31</v>
      </c>
      <c r="D52" s="15"/>
      <c r="E52" s="31">
        <f>I52/I53</f>
        <v>0.03067484662576687</v>
      </c>
      <c r="F52" s="19" t="s">
        <v>14</v>
      </c>
      <c r="G52" s="19"/>
      <c r="H52" s="19"/>
      <c r="I52" s="19">
        <f>L74+O74</f>
        <v>5</v>
      </c>
      <c r="J52" s="14"/>
      <c r="K52" s="14"/>
      <c r="L52" s="14"/>
      <c r="M52" s="14"/>
      <c r="N52" s="14"/>
      <c r="O52" s="14"/>
      <c r="R52" s="109"/>
      <c r="S52" s="109"/>
      <c r="T52" s="109"/>
    </row>
    <row r="53" spans="2:20" ht="12.75">
      <c r="B53" t="s">
        <v>46</v>
      </c>
      <c r="D53" s="14"/>
      <c r="E53" s="31">
        <f>SUM(E50:E52)</f>
        <v>1</v>
      </c>
      <c r="F53" s="19" t="s">
        <v>1</v>
      </c>
      <c r="G53" s="19"/>
      <c r="H53" s="19"/>
      <c r="I53" s="19">
        <f>SUM(I50:I52)</f>
        <v>163</v>
      </c>
      <c r="J53" s="14"/>
      <c r="K53" s="14"/>
      <c r="L53" s="14"/>
      <c r="M53" s="14"/>
      <c r="N53" s="14"/>
      <c r="O53" s="14"/>
      <c r="R53" s="109"/>
      <c r="S53" s="109"/>
      <c r="T53" s="109"/>
    </row>
    <row r="54" spans="2:20" ht="12.75">
      <c r="B54" t="s">
        <v>125</v>
      </c>
      <c r="R54" s="109"/>
      <c r="S54" s="109"/>
      <c r="T54" s="109"/>
    </row>
    <row r="55" spans="1:20" ht="12.75">
      <c r="A55" s="171" t="s">
        <v>10</v>
      </c>
      <c r="B55" s="172" t="s">
        <v>2</v>
      </c>
      <c r="C55" s="175" t="s">
        <v>60</v>
      </c>
      <c r="D55" s="175"/>
      <c r="E55" s="175"/>
      <c r="F55" s="161" t="s">
        <v>3</v>
      </c>
      <c r="G55" s="162"/>
      <c r="H55" s="163"/>
      <c r="I55" s="183" t="s">
        <v>4</v>
      </c>
      <c r="J55" s="184"/>
      <c r="K55" s="184"/>
      <c r="L55" s="184"/>
      <c r="M55" s="184"/>
      <c r="N55" s="184"/>
      <c r="O55" s="185"/>
      <c r="P55" s="168" t="s">
        <v>101</v>
      </c>
      <c r="R55" s="109"/>
      <c r="S55" s="109"/>
      <c r="T55" s="109"/>
    </row>
    <row r="56" spans="1:20" ht="12.75">
      <c r="A56" s="171"/>
      <c r="B56" s="173"/>
      <c r="C56" s="164" t="s">
        <v>5</v>
      </c>
      <c r="D56" s="158" t="s">
        <v>61</v>
      </c>
      <c r="E56" s="158" t="s">
        <v>62</v>
      </c>
      <c r="F56" s="164" t="s">
        <v>19</v>
      </c>
      <c r="G56" s="164" t="s">
        <v>66</v>
      </c>
      <c r="H56" s="164" t="s">
        <v>67</v>
      </c>
      <c r="I56" s="158" t="s">
        <v>65</v>
      </c>
      <c r="J56" s="176" t="s">
        <v>66</v>
      </c>
      <c r="K56" s="177"/>
      <c r="L56" s="178"/>
      <c r="M56" s="176" t="s">
        <v>67</v>
      </c>
      <c r="N56" s="177"/>
      <c r="O56" s="178"/>
      <c r="P56" s="169"/>
      <c r="R56" s="109"/>
      <c r="S56" s="109"/>
      <c r="T56" s="109"/>
    </row>
    <row r="57" spans="1:20" ht="12.75">
      <c r="A57" s="171"/>
      <c r="B57" s="174"/>
      <c r="C57" s="165"/>
      <c r="D57" s="159"/>
      <c r="E57" s="159"/>
      <c r="F57" s="165"/>
      <c r="G57" s="165"/>
      <c r="H57" s="165"/>
      <c r="I57" s="159"/>
      <c r="J57" s="2" t="s">
        <v>6</v>
      </c>
      <c r="K57" s="4" t="s">
        <v>7</v>
      </c>
      <c r="L57" s="4" t="s">
        <v>8</v>
      </c>
      <c r="M57" s="4" t="s">
        <v>6</v>
      </c>
      <c r="N57" s="4" t="s">
        <v>7</v>
      </c>
      <c r="O57" s="4" t="s">
        <v>8</v>
      </c>
      <c r="P57" s="170"/>
      <c r="R57" s="109"/>
      <c r="S57" s="109"/>
      <c r="T57" s="109"/>
    </row>
    <row r="58" spans="1:20" ht="12.75">
      <c r="A58" s="93">
        <v>1</v>
      </c>
      <c r="B58" s="94" t="s">
        <v>41</v>
      </c>
      <c r="C58" s="92">
        <v>4</v>
      </c>
      <c r="D58" s="92">
        <v>4</v>
      </c>
      <c r="E58" s="92"/>
      <c r="F58" s="93">
        <f>G58+H58</f>
        <v>5</v>
      </c>
      <c r="G58" s="92"/>
      <c r="H58" s="92">
        <v>5</v>
      </c>
      <c r="I58" s="92">
        <v>25</v>
      </c>
      <c r="J58" s="93">
        <v>0</v>
      </c>
      <c r="K58" s="93">
        <v>0</v>
      </c>
      <c r="L58" s="93">
        <v>0</v>
      </c>
      <c r="M58" s="93">
        <v>12</v>
      </c>
      <c r="N58" s="93">
        <v>13</v>
      </c>
      <c r="O58" s="93">
        <v>0</v>
      </c>
      <c r="P58" s="93" t="s">
        <v>95</v>
      </c>
      <c r="Q58" s="150" t="s">
        <v>124</v>
      </c>
      <c r="R58" s="113"/>
      <c r="S58" s="113"/>
      <c r="T58" s="113"/>
    </row>
    <row r="59" spans="1:20" ht="12.75">
      <c r="A59" s="16">
        <v>2</v>
      </c>
      <c r="B59" s="99" t="s">
        <v>30</v>
      </c>
      <c r="C59" s="24">
        <v>3</v>
      </c>
      <c r="D59" s="24">
        <v>3</v>
      </c>
      <c r="E59" s="24"/>
      <c r="F59" s="24">
        <f aca="true" t="shared" si="5" ref="F59:F67">G59+H59</f>
        <v>6</v>
      </c>
      <c r="G59" s="24">
        <v>6</v>
      </c>
      <c r="H59" s="24"/>
      <c r="I59" s="24">
        <v>24</v>
      </c>
      <c r="J59" s="16">
        <v>16</v>
      </c>
      <c r="K59" s="16">
        <v>8</v>
      </c>
      <c r="L59" s="16">
        <v>0</v>
      </c>
      <c r="M59" s="16">
        <v>0</v>
      </c>
      <c r="N59" s="16">
        <v>0</v>
      </c>
      <c r="O59" s="16">
        <v>0</v>
      </c>
      <c r="P59" s="16" t="s">
        <v>97</v>
      </c>
      <c r="Q59" s="150" t="s">
        <v>124</v>
      </c>
      <c r="R59" s="113"/>
      <c r="S59" s="113"/>
      <c r="T59" s="113"/>
    </row>
    <row r="60" spans="1:20" ht="12.75">
      <c r="A60" s="16">
        <v>3</v>
      </c>
      <c r="B60" s="100" t="s">
        <v>43</v>
      </c>
      <c r="C60" s="24">
        <v>4</v>
      </c>
      <c r="D60" s="24"/>
      <c r="E60" s="24"/>
      <c r="F60" s="24">
        <f t="shared" si="5"/>
        <v>3</v>
      </c>
      <c r="G60" s="24"/>
      <c r="H60" s="24">
        <v>3</v>
      </c>
      <c r="I60" s="24">
        <v>16</v>
      </c>
      <c r="J60" s="16">
        <v>0</v>
      </c>
      <c r="K60" s="16">
        <v>0</v>
      </c>
      <c r="L60" s="16">
        <v>0</v>
      </c>
      <c r="M60" s="16">
        <v>16</v>
      </c>
      <c r="N60" s="16">
        <v>0</v>
      </c>
      <c r="O60" s="16">
        <v>0</v>
      </c>
      <c r="P60" s="4" t="s">
        <v>97</v>
      </c>
      <c r="Q60" s="150" t="s">
        <v>124</v>
      </c>
      <c r="R60" s="113"/>
      <c r="S60" s="113"/>
      <c r="T60" s="113"/>
    </row>
    <row r="61" spans="1:20" ht="12.75">
      <c r="A61" s="16">
        <v>4</v>
      </c>
      <c r="B61" s="100" t="s">
        <v>42</v>
      </c>
      <c r="C61" s="24"/>
      <c r="D61" s="24">
        <v>4</v>
      </c>
      <c r="E61" s="24"/>
      <c r="F61" s="24">
        <f t="shared" si="5"/>
        <v>3</v>
      </c>
      <c r="G61" s="24"/>
      <c r="H61" s="24">
        <v>3</v>
      </c>
      <c r="I61" s="24">
        <v>8</v>
      </c>
      <c r="J61" s="16">
        <v>0</v>
      </c>
      <c r="K61" s="16">
        <v>0</v>
      </c>
      <c r="L61" s="16">
        <v>0</v>
      </c>
      <c r="M61" s="16">
        <v>0</v>
      </c>
      <c r="N61" s="16">
        <v>8</v>
      </c>
      <c r="O61" s="16">
        <v>0</v>
      </c>
      <c r="P61" s="4" t="s">
        <v>97</v>
      </c>
      <c r="Q61" s="150" t="s">
        <v>124</v>
      </c>
      <c r="R61" s="113"/>
      <c r="S61" s="113"/>
      <c r="T61" s="113"/>
    </row>
    <row r="62" spans="1:20" ht="12.75">
      <c r="A62" s="16">
        <v>5</v>
      </c>
      <c r="B62" s="1" t="s">
        <v>109</v>
      </c>
      <c r="C62" s="24"/>
      <c r="D62" s="24"/>
      <c r="E62" s="24">
        <v>3</v>
      </c>
      <c r="F62" s="24">
        <f t="shared" si="5"/>
        <v>5</v>
      </c>
      <c r="G62" s="24">
        <v>5</v>
      </c>
      <c r="H62" s="24"/>
      <c r="I62" s="24">
        <v>12</v>
      </c>
      <c r="J62" s="16">
        <v>0</v>
      </c>
      <c r="K62" s="16">
        <v>12</v>
      </c>
      <c r="L62" s="16">
        <v>0</v>
      </c>
      <c r="M62" s="16">
        <v>0</v>
      </c>
      <c r="N62" s="16">
        <v>0</v>
      </c>
      <c r="O62" s="16">
        <v>0</v>
      </c>
      <c r="P62" s="16" t="s">
        <v>98</v>
      </c>
      <c r="Q62" s="150"/>
      <c r="R62" s="113"/>
      <c r="S62" s="113"/>
      <c r="T62" s="113"/>
    </row>
    <row r="63" spans="1:20" ht="12.75">
      <c r="A63" s="16">
        <v>6</v>
      </c>
      <c r="B63" s="1" t="s">
        <v>110</v>
      </c>
      <c r="C63" s="24"/>
      <c r="D63" s="24"/>
      <c r="E63" s="24">
        <v>4</v>
      </c>
      <c r="F63" s="24">
        <f t="shared" si="5"/>
        <v>11</v>
      </c>
      <c r="G63" s="24"/>
      <c r="H63" s="24">
        <v>11</v>
      </c>
      <c r="I63" s="24">
        <v>13</v>
      </c>
      <c r="J63" s="16">
        <v>0</v>
      </c>
      <c r="K63" s="16">
        <v>0</v>
      </c>
      <c r="L63" s="16">
        <v>0</v>
      </c>
      <c r="M63" s="16">
        <v>0</v>
      </c>
      <c r="N63" s="16">
        <v>13</v>
      </c>
      <c r="O63" s="16">
        <v>0</v>
      </c>
      <c r="P63" s="16" t="s">
        <v>98</v>
      </c>
      <c r="Q63" s="150"/>
      <c r="R63" s="113"/>
      <c r="S63" s="113"/>
      <c r="T63" s="113"/>
    </row>
    <row r="64" spans="1:20" ht="12.75">
      <c r="A64" s="16">
        <v>7</v>
      </c>
      <c r="B64" s="100" t="s">
        <v>32</v>
      </c>
      <c r="C64" s="24"/>
      <c r="D64" s="24">
        <v>3</v>
      </c>
      <c r="E64" s="24"/>
      <c r="F64" s="24">
        <f t="shared" si="5"/>
        <v>4</v>
      </c>
      <c r="G64" s="24">
        <v>4</v>
      </c>
      <c r="H64" s="24"/>
      <c r="I64" s="24">
        <v>8</v>
      </c>
      <c r="J64" s="16">
        <v>3</v>
      </c>
      <c r="K64" s="16">
        <v>5</v>
      </c>
      <c r="L64" s="16">
        <v>0</v>
      </c>
      <c r="M64" s="16">
        <v>0</v>
      </c>
      <c r="N64" s="16">
        <v>0</v>
      </c>
      <c r="O64" s="16">
        <v>0</v>
      </c>
      <c r="P64" s="16" t="s">
        <v>100</v>
      </c>
      <c r="Q64" s="150" t="s">
        <v>124</v>
      </c>
      <c r="R64" s="113"/>
      <c r="S64" s="113"/>
      <c r="T64" s="113"/>
    </row>
    <row r="65" spans="1:20" ht="12.75">
      <c r="A65" s="16">
        <v>8</v>
      </c>
      <c r="B65" s="21" t="s">
        <v>33</v>
      </c>
      <c r="C65" s="24"/>
      <c r="D65" s="24">
        <v>3</v>
      </c>
      <c r="E65" s="24"/>
      <c r="F65" s="24">
        <f t="shared" si="5"/>
        <v>2</v>
      </c>
      <c r="G65" s="24">
        <v>2</v>
      </c>
      <c r="H65" s="24"/>
      <c r="I65" s="24">
        <v>5</v>
      </c>
      <c r="J65" s="16">
        <v>0</v>
      </c>
      <c r="K65" s="16">
        <v>5</v>
      </c>
      <c r="L65" s="16">
        <v>0</v>
      </c>
      <c r="M65" s="16">
        <v>0</v>
      </c>
      <c r="N65" s="16">
        <v>0</v>
      </c>
      <c r="O65" s="16">
        <v>0</v>
      </c>
      <c r="P65" s="4" t="s">
        <v>95</v>
      </c>
      <c r="Q65" s="150" t="s">
        <v>124</v>
      </c>
      <c r="R65" s="113"/>
      <c r="S65" s="113"/>
      <c r="T65" s="113"/>
    </row>
    <row r="66" spans="1:20" ht="12.75">
      <c r="A66" s="16">
        <v>9</v>
      </c>
      <c r="B66" s="100" t="s">
        <v>34</v>
      </c>
      <c r="C66" s="24"/>
      <c r="D66" s="24">
        <v>3</v>
      </c>
      <c r="E66" s="24"/>
      <c r="F66" s="24">
        <f t="shared" si="5"/>
        <v>5</v>
      </c>
      <c r="G66" s="24">
        <v>5</v>
      </c>
      <c r="H66" s="24"/>
      <c r="I66" s="24">
        <v>7</v>
      </c>
      <c r="J66" s="16">
        <v>2</v>
      </c>
      <c r="K66" s="16">
        <v>0</v>
      </c>
      <c r="L66" s="16">
        <v>5</v>
      </c>
      <c r="M66" s="16">
        <v>0</v>
      </c>
      <c r="N66" s="16">
        <v>0</v>
      </c>
      <c r="O66" s="16">
        <v>0</v>
      </c>
      <c r="P66" s="16" t="s">
        <v>99</v>
      </c>
      <c r="Q66" s="150" t="s">
        <v>124</v>
      </c>
      <c r="R66" s="113"/>
      <c r="S66" s="113"/>
      <c r="T66" s="113"/>
    </row>
    <row r="67" spans="1:20" ht="12.75">
      <c r="A67" s="16">
        <v>10</v>
      </c>
      <c r="B67" s="100" t="s">
        <v>16</v>
      </c>
      <c r="C67" s="24"/>
      <c r="D67" s="24" t="s">
        <v>47</v>
      </c>
      <c r="E67" s="24"/>
      <c r="F67" s="24">
        <f t="shared" si="5"/>
        <v>4</v>
      </c>
      <c r="G67" s="24">
        <v>2</v>
      </c>
      <c r="H67" s="24">
        <v>2</v>
      </c>
      <c r="I67" s="24">
        <v>14</v>
      </c>
      <c r="J67" s="16">
        <v>7</v>
      </c>
      <c r="K67" s="16">
        <v>0</v>
      </c>
      <c r="L67" s="16">
        <v>0</v>
      </c>
      <c r="M67" s="16">
        <v>7</v>
      </c>
      <c r="N67" s="16">
        <v>0</v>
      </c>
      <c r="O67" s="16">
        <v>0</v>
      </c>
      <c r="P67" s="16" t="s">
        <v>98</v>
      </c>
      <c r="Q67" s="150"/>
      <c r="R67" s="113"/>
      <c r="S67" s="113"/>
      <c r="T67" s="113"/>
    </row>
    <row r="68" spans="1:20" ht="12.75">
      <c r="A68" s="21"/>
      <c r="B68" s="1"/>
      <c r="C68" s="24"/>
      <c r="D68" s="6"/>
      <c r="E68" s="24"/>
      <c r="F68" s="24"/>
      <c r="G68" s="24"/>
      <c r="H68" s="24"/>
      <c r="I68" s="24"/>
      <c r="J68" s="16"/>
      <c r="K68" s="16"/>
      <c r="L68" s="16"/>
      <c r="M68" s="16"/>
      <c r="N68" s="16"/>
      <c r="O68" s="16"/>
      <c r="P68" s="21"/>
      <c r="Q68" s="150"/>
      <c r="R68" s="113"/>
      <c r="S68" s="113"/>
      <c r="T68" s="113"/>
    </row>
    <row r="69" spans="1:20" ht="12.75">
      <c r="A69" s="5"/>
      <c r="B69" s="95" t="s">
        <v>20</v>
      </c>
      <c r="C69" s="4"/>
      <c r="D69" s="4"/>
      <c r="E69" s="4"/>
      <c r="F69" s="24"/>
      <c r="G69" s="4"/>
      <c r="H69" s="4"/>
      <c r="I69" s="4"/>
      <c r="J69" s="4"/>
      <c r="K69" s="4"/>
      <c r="L69" s="4"/>
      <c r="M69" s="4"/>
      <c r="N69" s="4"/>
      <c r="O69" s="4"/>
      <c r="P69" s="5"/>
      <c r="Q69" s="150"/>
      <c r="R69" s="113"/>
      <c r="S69" s="113"/>
      <c r="T69" s="113"/>
    </row>
    <row r="70" spans="1:20" s="73" customFormat="1" ht="26.25">
      <c r="A70" s="51">
        <v>11</v>
      </c>
      <c r="B70" s="72" t="s">
        <v>134</v>
      </c>
      <c r="C70" s="48">
        <v>3</v>
      </c>
      <c r="D70" s="142">
        <v>3</v>
      </c>
      <c r="E70" s="141"/>
      <c r="F70" s="74">
        <f>G70+H70</f>
        <v>3</v>
      </c>
      <c r="G70" s="141">
        <v>3</v>
      </c>
      <c r="H70" s="141"/>
      <c r="I70" s="141">
        <v>9</v>
      </c>
      <c r="J70" s="141">
        <v>6</v>
      </c>
      <c r="K70" s="141">
        <v>3</v>
      </c>
      <c r="L70" s="141">
        <v>0</v>
      </c>
      <c r="M70" s="141">
        <v>0</v>
      </c>
      <c r="N70" s="141">
        <v>0</v>
      </c>
      <c r="O70" s="51">
        <v>0</v>
      </c>
      <c r="P70" s="49" t="s">
        <v>95</v>
      </c>
      <c r="Q70" s="150" t="s">
        <v>124</v>
      </c>
      <c r="R70" s="112"/>
      <c r="S70" s="112"/>
      <c r="T70" s="112"/>
    </row>
    <row r="71" spans="1:20" s="73" customFormat="1" ht="12.75">
      <c r="A71" s="51">
        <v>12</v>
      </c>
      <c r="B71" s="72" t="s">
        <v>135</v>
      </c>
      <c r="C71" s="48"/>
      <c r="D71" s="142">
        <v>3</v>
      </c>
      <c r="E71" s="141"/>
      <c r="F71" s="74">
        <f>G71+H71</f>
        <v>3</v>
      </c>
      <c r="G71" s="141">
        <v>3</v>
      </c>
      <c r="H71" s="141"/>
      <c r="I71" s="141">
        <v>6</v>
      </c>
      <c r="J71" s="141">
        <v>6</v>
      </c>
      <c r="K71" s="141">
        <v>0</v>
      </c>
      <c r="L71" s="141">
        <v>0</v>
      </c>
      <c r="M71" s="141">
        <v>0</v>
      </c>
      <c r="N71" s="141">
        <v>0</v>
      </c>
      <c r="O71" s="51">
        <v>0</v>
      </c>
      <c r="P71" s="49" t="s">
        <v>95</v>
      </c>
      <c r="Q71" s="150" t="s">
        <v>124</v>
      </c>
      <c r="R71" s="112"/>
      <c r="S71" s="112"/>
      <c r="T71" s="112"/>
    </row>
    <row r="72" spans="1:20" ht="26.25">
      <c r="A72" s="51">
        <v>13</v>
      </c>
      <c r="B72" s="143" t="s">
        <v>136</v>
      </c>
      <c r="C72" s="48"/>
      <c r="D72" s="142">
        <v>4</v>
      </c>
      <c r="E72" s="141"/>
      <c r="F72" s="74">
        <f>G72+H72</f>
        <v>3</v>
      </c>
      <c r="G72" s="141"/>
      <c r="H72" s="141">
        <v>3</v>
      </c>
      <c r="I72" s="141">
        <v>8</v>
      </c>
      <c r="J72" s="141">
        <v>0</v>
      </c>
      <c r="K72" s="141">
        <v>0</v>
      </c>
      <c r="L72" s="141">
        <v>0</v>
      </c>
      <c r="M72" s="141">
        <v>4</v>
      </c>
      <c r="N72" s="141">
        <v>4</v>
      </c>
      <c r="O72" s="51">
        <v>0</v>
      </c>
      <c r="P72" s="49" t="s">
        <v>95</v>
      </c>
      <c r="Q72" s="150" t="s">
        <v>124</v>
      </c>
      <c r="R72" s="112"/>
      <c r="S72" s="112"/>
      <c r="T72" s="112"/>
    </row>
    <row r="73" spans="1:20" s="73" customFormat="1" ht="12.75">
      <c r="A73" s="51">
        <v>14</v>
      </c>
      <c r="B73" s="72" t="s">
        <v>137</v>
      </c>
      <c r="C73" s="48"/>
      <c r="D73" s="142">
        <v>4</v>
      </c>
      <c r="E73" s="141"/>
      <c r="F73" s="74">
        <f>G73+H73</f>
        <v>3</v>
      </c>
      <c r="G73" s="141"/>
      <c r="H73" s="141">
        <v>3</v>
      </c>
      <c r="I73" s="141">
        <v>8</v>
      </c>
      <c r="J73" s="141">
        <v>0</v>
      </c>
      <c r="K73" s="141">
        <v>0</v>
      </c>
      <c r="L73" s="141">
        <v>0</v>
      </c>
      <c r="M73" s="141">
        <v>4</v>
      </c>
      <c r="N73" s="141">
        <v>4</v>
      </c>
      <c r="O73" s="51">
        <v>0</v>
      </c>
      <c r="P73" s="49" t="s">
        <v>95</v>
      </c>
      <c r="Q73" s="150" t="s">
        <v>124</v>
      </c>
      <c r="R73" s="112"/>
      <c r="S73" s="112"/>
      <c r="T73" s="112"/>
    </row>
    <row r="74" spans="1:20" ht="12.75">
      <c r="A74" s="10"/>
      <c r="B74" s="10" t="s">
        <v>9</v>
      </c>
      <c r="C74" s="11">
        <f>COUNT(C58:C73)</f>
        <v>4</v>
      </c>
      <c r="D74" s="10"/>
      <c r="E74" s="10"/>
      <c r="F74" s="11">
        <f aca="true" t="shared" si="6" ref="F74:O74">SUM(F58:F73)</f>
        <v>60</v>
      </c>
      <c r="G74" s="11">
        <f t="shared" si="6"/>
        <v>30</v>
      </c>
      <c r="H74" s="11">
        <f t="shared" si="6"/>
        <v>30</v>
      </c>
      <c r="I74" s="11">
        <f t="shared" si="6"/>
        <v>163</v>
      </c>
      <c r="J74" s="11">
        <f t="shared" si="6"/>
        <v>40</v>
      </c>
      <c r="K74" s="11">
        <f t="shared" si="6"/>
        <v>33</v>
      </c>
      <c r="L74" s="11">
        <f t="shared" si="6"/>
        <v>5</v>
      </c>
      <c r="M74" s="11">
        <f t="shared" si="6"/>
        <v>43</v>
      </c>
      <c r="N74" s="11">
        <f t="shared" si="6"/>
        <v>42</v>
      </c>
      <c r="O74" s="11">
        <f t="shared" si="6"/>
        <v>0</v>
      </c>
      <c r="P74" s="10"/>
      <c r="Q74" s="150"/>
      <c r="R74" s="110"/>
      <c r="S74" s="110"/>
      <c r="T74" s="110"/>
    </row>
    <row r="75" spans="1:20" ht="12.75">
      <c r="A75" s="14"/>
      <c r="B75" s="14" t="s">
        <v>18</v>
      </c>
      <c r="C75" s="14"/>
      <c r="D75" s="14"/>
      <c r="E75" s="14"/>
      <c r="F75" s="14"/>
      <c r="G75" s="14"/>
      <c r="H75" s="14"/>
      <c r="I75" s="14"/>
      <c r="J75" s="182">
        <f>SUM(J74:L74)</f>
        <v>78</v>
      </c>
      <c r="K75" s="182"/>
      <c r="L75" s="182"/>
      <c r="M75" s="182">
        <f>SUM(M74:O74)</f>
        <v>85</v>
      </c>
      <c r="N75" s="182"/>
      <c r="O75" s="182"/>
      <c r="P75" s="13"/>
      <c r="Q75" s="150"/>
      <c r="R75" s="110"/>
      <c r="S75" s="110"/>
      <c r="T75" s="110"/>
    </row>
    <row r="76" spans="1:20" ht="12.75">
      <c r="A76" s="14"/>
      <c r="B76" t="s">
        <v>35</v>
      </c>
      <c r="C76" s="14"/>
      <c r="D76" s="14"/>
      <c r="E76" s="14"/>
      <c r="F76" s="14"/>
      <c r="G76" s="14"/>
      <c r="H76" s="14"/>
      <c r="I76" s="14"/>
      <c r="J76" s="26"/>
      <c r="K76" s="26"/>
      <c r="L76" s="26"/>
      <c r="M76" s="26"/>
      <c r="N76" s="26"/>
      <c r="O76" s="26"/>
      <c r="P76" s="13"/>
      <c r="Q76" s="150"/>
      <c r="R76" s="110"/>
      <c r="S76" s="110"/>
      <c r="T76" s="110"/>
    </row>
    <row r="77" spans="1:20" ht="12.75">
      <c r="A77" s="14"/>
      <c r="C77" s="14"/>
      <c r="D77" s="14"/>
      <c r="E77" s="14"/>
      <c r="F77" s="14"/>
      <c r="G77" s="14"/>
      <c r="H77" s="14"/>
      <c r="I77" s="14"/>
      <c r="J77" s="26"/>
      <c r="K77" s="26"/>
      <c r="L77" s="26"/>
      <c r="M77" s="26"/>
      <c r="N77" s="26"/>
      <c r="O77" s="26"/>
      <c r="P77" s="13"/>
      <c r="Q77" s="150"/>
      <c r="R77" s="110"/>
      <c r="S77" s="110"/>
      <c r="T77" s="110"/>
    </row>
    <row r="78" spans="1:20" ht="12.75">
      <c r="A78" s="14"/>
      <c r="B78" s="59" t="s">
        <v>68</v>
      </c>
      <c r="C78" s="56"/>
      <c r="D78" s="56"/>
      <c r="E78" s="56"/>
      <c r="F78" s="60">
        <f>SUM(F58:F67)</f>
        <v>48</v>
      </c>
      <c r="G78" s="60">
        <f>SUM(G58:G67)</f>
        <v>24</v>
      </c>
      <c r="H78" s="60">
        <f>SUM(H58:H67)</f>
        <v>24</v>
      </c>
      <c r="I78" s="36"/>
      <c r="J78" s="36"/>
      <c r="K78" s="26"/>
      <c r="L78" s="26"/>
      <c r="M78" s="26"/>
      <c r="N78" s="26"/>
      <c r="O78" s="26"/>
      <c r="P78" s="13"/>
      <c r="Q78" s="150"/>
      <c r="R78" s="110"/>
      <c r="S78" s="110"/>
      <c r="T78" s="110"/>
    </row>
    <row r="79" spans="1:20" ht="12.75">
      <c r="A79" s="14"/>
      <c r="B79" s="59" t="s">
        <v>69</v>
      </c>
      <c r="C79" s="56"/>
      <c r="D79" s="56"/>
      <c r="E79" s="56"/>
      <c r="F79" s="60">
        <f>SUM(F70:F73)</f>
        <v>12</v>
      </c>
      <c r="G79" s="60">
        <f>SUM(G70:G73)</f>
        <v>6</v>
      </c>
      <c r="H79" s="60">
        <f>SUM(H70:H73)</f>
        <v>6</v>
      </c>
      <c r="I79" s="36"/>
      <c r="J79" s="36"/>
      <c r="K79" s="26"/>
      <c r="L79" s="26"/>
      <c r="M79" s="26"/>
      <c r="N79" s="26"/>
      <c r="O79" s="26"/>
      <c r="P79" s="13"/>
      <c r="Q79" s="150"/>
      <c r="R79" s="110"/>
      <c r="S79" s="110"/>
      <c r="T79" s="110"/>
    </row>
    <row r="80" spans="1:20" ht="12.75">
      <c r="A80" s="14"/>
      <c r="B80" s="14"/>
      <c r="C80" s="14"/>
      <c r="D80" s="14"/>
      <c r="E80" s="14"/>
      <c r="F80" s="14"/>
      <c r="G80" s="14"/>
      <c r="H80" s="14"/>
      <c r="I80" s="14"/>
      <c r="J80" s="26"/>
      <c r="K80" s="26"/>
      <c r="L80" s="26"/>
      <c r="M80" s="26"/>
      <c r="N80" s="26"/>
      <c r="O80" s="26"/>
      <c r="P80" s="13"/>
      <c r="Q80" s="150"/>
      <c r="R80" s="110"/>
      <c r="S80" s="110"/>
      <c r="T80" s="110"/>
    </row>
    <row r="81" spans="1:20" ht="12.75">
      <c r="A81" s="14"/>
      <c r="B81" s="179"/>
      <c r="C81" s="180"/>
      <c r="D81" s="180"/>
      <c r="E81" s="180"/>
      <c r="P81" s="13"/>
      <c r="Q81" s="150"/>
      <c r="R81" s="110"/>
      <c r="S81" s="110"/>
      <c r="T81" s="110"/>
    </row>
    <row r="82" spans="1:17" s="96" customFormat="1" ht="12.75">
      <c r="A82" s="101"/>
      <c r="B82" s="97" t="s">
        <v>75</v>
      </c>
      <c r="F82" s="96">
        <f>SUM(F58:F58)</f>
        <v>5</v>
      </c>
      <c r="G82" s="96">
        <f aca="true" t="shared" si="7" ref="G82:O82">SUM(G58:G58)</f>
        <v>0</v>
      </c>
      <c r="H82" s="96">
        <f t="shared" si="7"/>
        <v>5</v>
      </c>
      <c r="I82" s="96">
        <f t="shared" si="7"/>
        <v>25</v>
      </c>
      <c r="J82" s="96">
        <f t="shared" si="7"/>
        <v>0</v>
      </c>
      <c r="K82" s="96">
        <f t="shared" si="7"/>
        <v>0</v>
      </c>
      <c r="L82" s="96">
        <f t="shared" si="7"/>
        <v>0</v>
      </c>
      <c r="M82" s="96">
        <f t="shared" si="7"/>
        <v>12</v>
      </c>
      <c r="N82" s="96">
        <f t="shared" si="7"/>
        <v>13</v>
      </c>
      <c r="O82" s="96">
        <f t="shared" si="7"/>
        <v>0</v>
      </c>
      <c r="Q82" s="151"/>
    </row>
    <row r="83" spans="1:16" ht="26.25">
      <c r="A83" s="14"/>
      <c r="B83" s="128" t="s">
        <v>123</v>
      </c>
      <c r="C83" s="19"/>
      <c r="D83" s="19"/>
      <c r="E83" s="19"/>
      <c r="F83" s="129">
        <f>SUM(F58:F61)+SUM(F64:F66)+SUM(F70:F73)</f>
        <v>40</v>
      </c>
      <c r="G83" s="129">
        <f aca="true" t="shared" si="8" ref="G83:O83">SUM(G58:G61)+SUM(G64:G66)+SUM(G70:G73)</f>
        <v>23</v>
      </c>
      <c r="H83" s="129">
        <f t="shared" si="8"/>
        <v>17</v>
      </c>
      <c r="I83" s="129">
        <f t="shared" si="8"/>
        <v>124</v>
      </c>
      <c r="J83" s="129">
        <f t="shared" si="8"/>
        <v>33</v>
      </c>
      <c r="K83" s="129">
        <f t="shared" si="8"/>
        <v>21</v>
      </c>
      <c r="L83" s="129">
        <f t="shared" si="8"/>
        <v>5</v>
      </c>
      <c r="M83" s="129">
        <f t="shared" si="8"/>
        <v>36</v>
      </c>
      <c r="N83" s="129">
        <f t="shared" si="8"/>
        <v>29</v>
      </c>
      <c r="O83" s="129">
        <f t="shared" si="8"/>
        <v>0</v>
      </c>
      <c r="P83" s="13"/>
    </row>
    <row r="84" ht="12.75">
      <c r="B84" s="25"/>
    </row>
    <row r="85" ht="12.75">
      <c r="B85" s="25"/>
    </row>
    <row r="86" ht="12.75">
      <c r="B86" s="25"/>
    </row>
    <row r="87" spans="2:6" ht="12.75">
      <c r="B87" s="61" t="s">
        <v>59</v>
      </c>
      <c r="C87" s="12"/>
      <c r="D87" s="12"/>
      <c r="E87" s="12"/>
      <c r="F87" s="12">
        <f>F88+F89</f>
        <v>120</v>
      </c>
    </row>
    <row r="88" spans="2:6" ht="12.75">
      <c r="B88" s="53" t="s">
        <v>70</v>
      </c>
      <c r="C88" s="12"/>
      <c r="D88" s="12"/>
      <c r="E88" s="12"/>
      <c r="F88" s="12">
        <f>F40+F78</f>
        <v>98</v>
      </c>
    </row>
    <row r="89" spans="2:6" ht="12.75">
      <c r="B89" s="53" t="s">
        <v>71</v>
      </c>
      <c r="C89" s="12"/>
      <c r="D89" s="12"/>
      <c r="E89" s="12"/>
      <c r="F89" s="12">
        <f>F41+F79</f>
        <v>22</v>
      </c>
    </row>
    <row r="90" ht="12.75">
      <c r="B90" s="25"/>
    </row>
    <row r="91" ht="12.75">
      <c r="B91" s="25"/>
    </row>
    <row r="92" ht="12.75">
      <c r="B92" s="25"/>
    </row>
    <row r="93" spans="2:6" ht="12.75">
      <c r="B93" s="25"/>
      <c r="D93" s="43"/>
      <c r="E93" s="43"/>
      <c r="F93" s="43"/>
    </row>
    <row r="94" spans="4:6" ht="12.75">
      <c r="D94" s="43"/>
      <c r="E94" s="43"/>
      <c r="F94" s="43" t="s">
        <v>17</v>
      </c>
    </row>
    <row r="95" spans="2:17" s="23" customFormat="1" ht="12.75">
      <c r="B95" s="97" t="s">
        <v>75</v>
      </c>
      <c r="C95" s="96"/>
      <c r="D95" s="96"/>
      <c r="E95" s="96"/>
      <c r="F95" s="96">
        <f>+F44+F82</f>
        <v>26</v>
      </c>
      <c r="G95" s="96">
        <f aca="true" t="shared" si="9" ref="G95:O95">+G44+G82</f>
        <v>5</v>
      </c>
      <c r="H95" s="96">
        <f t="shared" si="9"/>
        <v>21</v>
      </c>
      <c r="I95" s="96">
        <f t="shared" si="9"/>
        <v>123</v>
      </c>
      <c r="J95" s="96">
        <f t="shared" si="9"/>
        <v>12</v>
      </c>
      <c r="K95" s="96">
        <f t="shared" si="9"/>
        <v>13</v>
      </c>
      <c r="L95" s="96">
        <f t="shared" si="9"/>
        <v>0</v>
      </c>
      <c r="M95" s="96">
        <f t="shared" si="9"/>
        <v>55</v>
      </c>
      <c r="N95" s="96">
        <f t="shared" si="9"/>
        <v>34</v>
      </c>
      <c r="O95" s="96">
        <f t="shared" si="9"/>
        <v>9</v>
      </c>
      <c r="P95" s="19"/>
      <c r="Q95" s="153"/>
    </row>
    <row r="96" spans="2:17" s="20" customFormat="1" ht="12.75">
      <c r="B96" s="98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Q96" s="154"/>
    </row>
    <row r="97" spans="2:15" ht="26.25">
      <c r="B97" s="128" t="s">
        <v>123</v>
      </c>
      <c r="C97" s="19"/>
      <c r="D97" s="19"/>
      <c r="E97" s="19"/>
      <c r="F97" s="129">
        <f>F46+F83</f>
        <v>91</v>
      </c>
      <c r="G97" s="129">
        <f aca="true" t="shared" si="10" ref="G97:O97">G46+G83</f>
        <v>49</v>
      </c>
      <c r="H97" s="129">
        <f t="shared" si="10"/>
        <v>42</v>
      </c>
      <c r="I97" s="129">
        <f t="shared" si="10"/>
        <v>370</v>
      </c>
      <c r="J97" s="129">
        <f t="shared" si="10"/>
        <v>103</v>
      </c>
      <c r="K97" s="129">
        <f t="shared" si="10"/>
        <v>69</v>
      </c>
      <c r="L97" s="129">
        <f t="shared" si="10"/>
        <v>24</v>
      </c>
      <c r="M97" s="129">
        <f t="shared" si="10"/>
        <v>93</v>
      </c>
      <c r="N97" s="129">
        <f t="shared" si="10"/>
        <v>72</v>
      </c>
      <c r="O97" s="129">
        <f t="shared" si="10"/>
        <v>9</v>
      </c>
    </row>
    <row r="98" spans="4:15" ht="12.75"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</row>
    <row r="100" spans="1:10" ht="12.75">
      <c r="A100" s="19"/>
      <c r="B100" s="44" t="s">
        <v>126</v>
      </c>
      <c r="C100" s="19"/>
      <c r="D100" s="19"/>
      <c r="E100" s="19"/>
      <c r="F100" s="19"/>
      <c r="G100" s="19"/>
      <c r="H100" s="19"/>
      <c r="I100" s="19"/>
      <c r="J100" s="19"/>
    </row>
    <row r="101" spans="1:10" ht="12.75">
      <c r="A101" s="19"/>
      <c r="B101" s="19"/>
      <c r="C101" s="40" t="s">
        <v>19</v>
      </c>
      <c r="D101" s="40" t="s">
        <v>15</v>
      </c>
      <c r="E101" s="40" t="s">
        <v>48</v>
      </c>
      <c r="F101" s="40" t="s">
        <v>15</v>
      </c>
      <c r="G101" s="40"/>
      <c r="H101" s="40"/>
      <c r="I101" s="40" t="s">
        <v>49</v>
      </c>
      <c r="J101" s="40" t="s">
        <v>15</v>
      </c>
    </row>
    <row r="102" spans="1:10" ht="12.75">
      <c r="A102" s="19"/>
      <c r="B102" s="40" t="s">
        <v>21</v>
      </c>
      <c r="C102" s="19">
        <f>+E102+I102</f>
        <v>221</v>
      </c>
      <c r="D102" s="41">
        <f>+C102/$C105</f>
        <v>0.48043478260869565</v>
      </c>
      <c r="E102" s="42">
        <f>SUM(J12:J28)+SUM(M12:M28)+SUM(J58:J67)+SUM(M58:M67)-J25-M25</f>
        <v>175</v>
      </c>
      <c r="F102" s="41">
        <f>+E102/$E105</f>
        <v>0.44529262086513993</v>
      </c>
      <c r="G102" s="41"/>
      <c r="H102" s="41"/>
      <c r="I102" s="42">
        <f>SUM(J30:J34)+SUM(M30:M34)+SUM(J70:J73)+SUM(M70:M73)</f>
        <v>46</v>
      </c>
      <c r="J102" s="41">
        <f>+I102/$I105</f>
        <v>0.6865671641791045</v>
      </c>
    </row>
    <row r="103" spans="1:10" ht="12.75">
      <c r="A103" s="19"/>
      <c r="B103" s="40" t="s">
        <v>22</v>
      </c>
      <c r="C103" s="19">
        <f>+E103+I103</f>
        <v>203</v>
      </c>
      <c r="D103" s="41">
        <f>+C103/$C105</f>
        <v>0.44130434782608696</v>
      </c>
      <c r="E103" s="42">
        <f>SUM(K12:K28)+SUM(N12:N28)+SUM(K58:K67)+SUM(N58:N67)-K25-N25</f>
        <v>182</v>
      </c>
      <c r="F103" s="41">
        <f>+E103/$E105</f>
        <v>0.4631043256997455</v>
      </c>
      <c r="G103" s="41"/>
      <c r="H103" s="41"/>
      <c r="I103" s="42">
        <f>SUM(K30:K34)+SUM(N30:N34)+SUM(K70:K73)+SUM(N70:N73)</f>
        <v>21</v>
      </c>
      <c r="J103" s="41">
        <f>+I103/$I105</f>
        <v>0.31343283582089554</v>
      </c>
    </row>
    <row r="104" spans="1:10" ht="12.75">
      <c r="A104" s="19"/>
      <c r="B104" s="40" t="s">
        <v>23</v>
      </c>
      <c r="C104" s="19">
        <f>+E104+I104</f>
        <v>36</v>
      </c>
      <c r="D104" s="41">
        <f>+C104/$C105</f>
        <v>0.0782608695652174</v>
      </c>
      <c r="E104" s="42">
        <f>+SUM(L12:L28)+SUM(O12:O28)+SUM(L58:L67)+SUM(O58:O67)-L25-O25</f>
        <v>36</v>
      </c>
      <c r="F104" s="41">
        <f>+E104/$E105</f>
        <v>0.0916030534351145</v>
      </c>
      <c r="G104" s="41"/>
      <c r="H104" s="41"/>
      <c r="I104" s="42">
        <f>SUM(L30:L34)+SUM(O30:O34)+SUM(L70:L73)+SUM(O70:O73)</f>
        <v>0</v>
      </c>
      <c r="J104" s="41">
        <f>+I104/$I105</f>
        <v>0</v>
      </c>
    </row>
    <row r="105" spans="1:10" ht="12.75">
      <c r="A105" s="19"/>
      <c r="B105" s="40" t="s">
        <v>19</v>
      </c>
      <c r="C105" s="19">
        <f>+E105+I105</f>
        <v>460</v>
      </c>
      <c r="D105" s="41">
        <f>+C105/$C105</f>
        <v>1</v>
      </c>
      <c r="E105" s="19">
        <f>SUM(E102:E104)</f>
        <v>393</v>
      </c>
      <c r="F105" s="41">
        <f>+E105/$E105</f>
        <v>1</v>
      </c>
      <c r="G105" s="41"/>
      <c r="H105" s="41"/>
      <c r="I105" s="19">
        <f>SUM(I102:I104)</f>
        <v>67</v>
      </c>
      <c r="J105" s="41">
        <f>+I105/$I105</f>
        <v>1</v>
      </c>
    </row>
    <row r="107" spans="1:10" ht="12.75">
      <c r="A107" s="19"/>
      <c r="B107" s="44" t="s">
        <v>127</v>
      </c>
      <c r="C107" s="19"/>
      <c r="D107" s="19"/>
      <c r="E107" s="19"/>
      <c r="F107" s="19"/>
      <c r="G107" s="19"/>
      <c r="H107" s="19"/>
      <c r="I107" s="19"/>
      <c r="J107" s="19"/>
    </row>
    <row r="108" spans="1:10" ht="12.75">
      <c r="A108" s="19"/>
      <c r="B108" s="19"/>
      <c r="C108" s="40" t="s">
        <v>19</v>
      </c>
      <c r="D108" s="40" t="s">
        <v>15</v>
      </c>
      <c r="E108" s="40" t="s">
        <v>48</v>
      </c>
      <c r="F108" s="40" t="s">
        <v>15</v>
      </c>
      <c r="G108" s="40"/>
      <c r="H108" s="40"/>
      <c r="I108" s="40" t="s">
        <v>49</v>
      </c>
      <c r="J108" s="40" t="s">
        <v>15</v>
      </c>
    </row>
    <row r="109" spans="1:10" ht="12.75">
      <c r="A109" s="19"/>
      <c r="B109" s="40" t="s">
        <v>21</v>
      </c>
      <c r="C109" s="19">
        <f>+E109+I109</f>
        <v>220</v>
      </c>
      <c r="D109" s="41">
        <f>+C109/$C112</f>
        <v>0.4782608695652174</v>
      </c>
      <c r="E109" s="42">
        <f>SUM(J12:J28)+SUM(M12:M28)+SUM(J58:J67)+SUM(M58:M67)-J26-M26</f>
        <v>174</v>
      </c>
      <c r="F109" s="41">
        <f>+E109/$E112</f>
        <v>0.44274809160305345</v>
      </c>
      <c r="G109" s="41"/>
      <c r="H109" s="41"/>
      <c r="I109" s="42">
        <f>SUM(J30:J34)+SUM(M30:M34)+SUM(J70:J73)+SUM(M70:M73)</f>
        <v>46</v>
      </c>
      <c r="J109" s="41">
        <f>+I109/$I112</f>
        <v>0.6865671641791045</v>
      </c>
    </row>
    <row r="110" spans="1:10" ht="12.75">
      <c r="A110" s="19"/>
      <c r="B110" s="40" t="s">
        <v>22</v>
      </c>
      <c r="C110" s="19">
        <f>+E110+I110</f>
        <v>207</v>
      </c>
      <c r="D110" s="41">
        <f>+C110/$C112</f>
        <v>0.45</v>
      </c>
      <c r="E110" s="42">
        <f>SUM(K12:K28)+SUM(N12:N28)+SUM(K58:K67)+SUM(N58:N67)-K26-N26</f>
        <v>186</v>
      </c>
      <c r="F110" s="41">
        <f>+E110/$E112</f>
        <v>0.4732824427480916</v>
      </c>
      <c r="G110" s="41"/>
      <c r="H110" s="41"/>
      <c r="I110" s="42">
        <f>SUM(K30:K34)+SUM(N30:N34)+SUM(K70:K73)+SUM(N70:N73)</f>
        <v>21</v>
      </c>
      <c r="J110" s="41">
        <f>+I110/$I112</f>
        <v>0.31343283582089554</v>
      </c>
    </row>
    <row r="111" spans="1:10" ht="12.75">
      <c r="A111" s="19"/>
      <c r="B111" s="40" t="s">
        <v>23</v>
      </c>
      <c r="C111" s="19">
        <f>+E111+I111</f>
        <v>33</v>
      </c>
      <c r="D111" s="41">
        <f>+C111/$C112</f>
        <v>0.07173913043478261</v>
      </c>
      <c r="E111" s="42">
        <f>+SUM(L12:L28)+SUM(O12:O28)+SUM(L58:L67)+SUM(O58:O67)-L26-O26</f>
        <v>33</v>
      </c>
      <c r="F111" s="41">
        <f>+E111/$E112</f>
        <v>0.08396946564885496</v>
      </c>
      <c r="G111" s="41"/>
      <c r="H111" s="41"/>
      <c r="I111" s="42">
        <f>SUM(L30:L34)+SUM(O30:O34)+SUM(L70:L73)+SUM(O70:O73)</f>
        <v>0</v>
      </c>
      <c r="J111" s="41">
        <f>+I111/$I112</f>
        <v>0</v>
      </c>
    </row>
    <row r="112" spans="1:10" ht="12.75">
      <c r="A112" s="19"/>
      <c r="B112" s="40" t="s">
        <v>19</v>
      </c>
      <c r="C112" s="19">
        <f>+E112+I112</f>
        <v>460</v>
      </c>
      <c r="D112" s="41">
        <f>+C112/$C112</f>
        <v>1</v>
      </c>
      <c r="E112" s="19">
        <f>SUM(E109:E111)</f>
        <v>393</v>
      </c>
      <c r="F112" s="41">
        <f>+E112/$E112</f>
        <v>1</v>
      </c>
      <c r="G112" s="41"/>
      <c r="H112" s="41"/>
      <c r="I112" s="19">
        <f>SUM(I109:I111)</f>
        <v>67</v>
      </c>
      <c r="J112" s="41">
        <f>+I112/$I112</f>
        <v>1</v>
      </c>
    </row>
    <row r="114" spans="2:10" ht="26.25">
      <c r="B114" s="34" t="s">
        <v>128</v>
      </c>
      <c r="C114" s="14"/>
      <c r="D114" s="14"/>
      <c r="E114" s="14"/>
      <c r="F114" s="14"/>
      <c r="G114" s="14"/>
      <c r="H114" s="14"/>
      <c r="I114" s="14"/>
      <c r="J114" s="14"/>
    </row>
    <row r="115" spans="2:10" ht="12.75">
      <c r="B115" s="14"/>
      <c r="C115" s="26" t="s">
        <v>19</v>
      </c>
      <c r="D115" s="26" t="s">
        <v>15</v>
      </c>
      <c r="E115" s="26" t="s">
        <v>48</v>
      </c>
      <c r="F115" s="26" t="s">
        <v>15</v>
      </c>
      <c r="G115" s="26"/>
      <c r="H115" s="26"/>
      <c r="I115" s="26" t="s">
        <v>49</v>
      </c>
      <c r="J115" s="26" t="s">
        <v>15</v>
      </c>
    </row>
    <row r="116" spans="2:10" ht="12.75">
      <c r="B116" s="26" t="s">
        <v>21</v>
      </c>
      <c r="C116" s="14">
        <f>+E116+I116</f>
        <v>220.5</v>
      </c>
      <c r="D116" s="32">
        <f>+C116/$C119</f>
        <v>0.47934782608695653</v>
      </c>
      <c r="E116" s="33">
        <f>(E102+E109)/2</f>
        <v>174.5</v>
      </c>
      <c r="F116" s="32">
        <f>+E116/$E119</f>
        <v>0.4440203562340967</v>
      </c>
      <c r="G116" s="32"/>
      <c r="H116" s="32"/>
      <c r="I116" s="33">
        <f>(I102+I109)/2</f>
        <v>46</v>
      </c>
      <c r="J116" s="32">
        <f>+I116/$I119</f>
        <v>0.6865671641791045</v>
      </c>
    </row>
    <row r="117" spans="2:10" ht="12.75">
      <c r="B117" s="26" t="s">
        <v>22</v>
      </c>
      <c r="C117" s="14">
        <f>+E117+I117</f>
        <v>205</v>
      </c>
      <c r="D117" s="32">
        <f>+C117/$C119</f>
        <v>0.44565217391304346</v>
      </c>
      <c r="E117" s="33">
        <f>(E103+E110)/2</f>
        <v>184</v>
      </c>
      <c r="F117" s="32">
        <f>+E117/$E119</f>
        <v>0.4681933842239186</v>
      </c>
      <c r="G117" s="32"/>
      <c r="H117" s="32"/>
      <c r="I117" s="33">
        <f>(I103+I110)/2</f>
        <v>21</v>
      </c>
      <c r="J117" s="32">
        <f>+I117/$I119</f>
        <v>0.31343283582089554</v>
      </c>
    </row>
    <row r="118" spans="2:10" ht="12.75">
      <c r="B118" s="26" t="s">
        <v>23</v>
      </c>
      <c r="C118" s="14">
        <f>+E118+I118</f>
        <v>34.5</v>
      </c>
      <c r="D118" s="32">
        <f>+C118/$C119</f>
        <v>0.075</v>
      </c>
      <c r="E118" s="33">
        <f>(E104+E111)/2</f>
        <v>34.5</v>
      </c>
      <c r="F118" s="32">
        <f>+E118/$E119</f>
        <v>0.08778625954198473</v>
      </c>
      <c r="G118" s="32"/>
      <c r="H118" s="32"/>
      <c r="I118" s="33">
        <f>(I104+I111)/2</f>
        <v>0</v>
      </c>
      <c r="J118" s="32">
        <f>+I118/$I119</f>
        <v>0</v>
      </c>
    </row>
    <row r="119" spans="2:10" ht="12.75">
      <c r="B119" s="26" t="s">
        <v>19</v>
      </c>
      <c r="C119" s="14">
        <f>+E119+I119</f>
        <v>460</v>
      </c>
      <c r="D119" s="32">
        <f>+C119/$C119</f>
        <v>1</v>
      </c>
      <c r="E119" s="14">
        <f>SUM(E116:E118)</f>
        <v>393</v>
      </c>
      <c r="F119" s="32">
        <f>+E119/$E119</f>
        <v>1</v>
      </c>
      <c r="G119" s="32"/>
      <c r="H119" s="32"/>
      <c r="I119" s="14">
        <f>SUM(I116:I118)</f>
        <v>67</v>
      </c>
      <c r="J119" s="32">
        <f>+I119/$I119</f>
        <v>1</v>
      </c>
    </row>
    <row r="123" spans="1:4" ht="12.75">
      <c r="A123" s="3"/>
      <c r="C123" s="39" t="s">
        <v>17</v>
      </c>
      <c r="D123" s="39" t="s">
        <v>15</v>
      </c>
    </row>
    <row r="124" spans="1:4" ht="12.75">
      <c r="A124" s="3"/>
      <c r="B124" s="12" t="s">
        <v>50</v>
      </c>
      <c r="C124" s="62">
        <f>+SUM(C125:C129)</f>
        <v>50</v>
      </c>
      <c r="D124" s="63">
        <f>(C124/120)*100</f>
        <v>41.66666666666667</v>
      </c>
    </row>
    <row r="125" spans="2:4" ht="12.75">
      <c r="B125" s="65" t="s">
        <v>74</v>
      </c>
      <c r="C125" s="42">
        <v>2</v>
      </c>
      <c r="D125" s="64"/>
    </row>
    <row r="126" spans="2:4" ht="12.75">
      <c r="B126" s="109" t="s">
        <v>111</v>
      </c>
      <c r="C126" s="19">
        <v>20</v>
      </c>
      <c r="D126" s="14"/>
    </row>
    <row r="127" spans="2:4" ht="12.75">
      <c r="B127" s="65" t="s">
        <v>72</v>
      </c>
      <c r="C127" s="19">
        <v>4</v>
      </c>
      <c r="D127" s="14"/>
    </row>
    <row r="128" spans="2:4" ht="12.75">
      <c r="B128" s="65" t="s">
        <v>73</v>
      </c>
      <c r="C128" s="19">
        <v>22</v>
      </c>
      <c r="D128" s="14"/>
    </row>
    <row r="129" spans="2:3" ht="12.75">
      <c r="B129" s="65" t="s">
        <v>118</v>
      </c>
      <c r="C129" s="19">
        <v>2</v>
      </c>
    </row>
    <row r="131" ht="27">
      <c r="B131" s="67" t="s">
        <v>76</v>
      </c>
    </row>
    <row r="132" spans="1:3" ht="27">
      <c r="A132" s="68"/>
      <c r="B132" s="69" t="s">
        <v>77</v>
      </c>
      <c r="C132" s="104">
        <v>21</v>
      </c>
    </row>
    <row r="133" spans="1:3" ht="13.5">
      <c r="A133" s="68"/>
      <c r="B133" s="70" t="s">
        <v>78</v>
      </c>
      <c r="C133" s="44">
        <v>26</v>
      </c>
    </row>
    <row r="134" spans="1:3" ht="27">
      <c r="A134" s="68"/>
      <c r="B134" s="70" t="s">
        <v>119</v>
      </c>
      <c r="C134" s="44">
        <v>0</v>
      </c>
    </row>
    <row r="135" spans="1:3" ht="69">
      <c r="A135" s="68"/>
      <c r="B135" s="70" t="s">
        <v>79</v>
      </c>
      <c r="C135" s="44">
        <v>0</v>
      </c>
    </row>
    <row r="136" spans="2:3" ht="13.5">
      <c r="B136" s="70" t="s">
        <v>120</v>
      </c>
      <c r="C136" s="44">
        <v>2</v>
      </c>
    </row>
    <row r="137" spans="2:3" ht="13.5">
      <c r="B137" s="70" t="s">
        <v>121</v>
      </c>
      <c r="C137" s="44">
        <v>2</v>
      </c>
    </row>
    <row r="138" spans="2:3" ht="13.5">
      <c r="B138" s="70" t="s">
        <v>122</v>
      </c>
      <c r="C138" s="44">
        <v>1</v>
      </c>
    </row>
  </sheetData>
  <sheetProtection/>
  <mergeCells count="43">
    <mergeCell ref="I9:O9"/>
    <mergeCell ref="F9:H9"/>
    <mergeCell ref="Q27:Q28"/>
    <mergeCell ref="R27:R28"/>
    <mergeCell ref="L36:N36"/>
    <mergeCell ref="I36:K36"/>
    <mergeCell ref="P9:P11"/>
    <mergeCell ref="F10:F11"/>
    <mergeCell ref="J10:L10"/>
    <mergeCell ref="M10:O10"/>
    <mergeCell ref="H10:H11"/>
    <mergeCell ref="B55:B57"/>
    <mergeCell ref="A9:A11"/>
    <mergeCell ref="B9:B11"/>
    <mergeCell ref="C9:E9"/>
    <mergeCell ref="C10:C11"/>
    <mergeCell ref="G56:G57"/>
    <mergeCell ref="F25:F26"/>
    <mergeCell ref="G25:G26"/>
    <mergeCell ref="M75:O75"/>
    <mergeCell ref="F56:F57"/>
    <mergeCell ref="I55:O55"/>
    <mergeCell ref="P55:P57"/>
    <mergeCell ref="C55:E55"/>
    <mergeCell ref="M56:O56"/>
    <mergeCell ref="J56:L56"/>
    <mergeCell ref="P25:P26"/>
    <mergeCell ref="C56:C57"/>
    <mergeCell ref="L38:N38"/>
    <mergeCell ref="H56:H57"/>
    <mergeCell ref="I10:I11"/>
    <mergeCell ref="A55:A57"/>
    <mergeCell ref="D10:D11"/>
    <mergeCell ref="E10:E11"/>
    <mergeCell ref="E56:E57"/>
    <mergeCell ref="G10:G11"/>
    <mergeCell ref="B81:E81"/>
    <mergeCell ref="B43:E43"/>
    <mergeCell ref="I38:K38"/>
    <mergeCell ref="D56:D57"/>
    <mergeCell ref="I56:I57"/>
    <mergeCell ref="F55:H55"/>
    <mergeCell ref="J75:L7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9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</dc:creator>
  <cp:keywords/>
  <dc:description/>
  <cp:lastModifiedBy>Jolanta Łojek</cp:lastModifiedBy>
  <cp:lastPrinted>2015-06-10T08:45:52Z</cp:lastPrinted>
  <dcterms:created xsi:type="dcterms:W3CDTF">2009-03-13T14:33:04Z</dcterms:created>
  <dcterms:modified xsi:type="dcterms:W3CDTF">2016-03-04T01:20:34Z</dcterms:modified>
  <cp:category/>
  <cp:version/>
  <cp:contentType/>
  <cp:contentStatus/>
</cp:coreProperties>
</file>