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2"/>
  </bookViews>
  <sheets>
    <sheet name="ZARZADZANIE LwP" sheetId="1" r:id="rId1"/>
    <sheet name="ZARZADZANIE ZJiŚ" sheetId="2" r:id="rId2"/>
    <sheet name="ZARZADZANIE ZGTiH" sheetId="3" r:id="rId3"/>
  </sheets>
  <definedNames/>
  <calcPr fullCalcOnLoad="1"/>
</workbook>
</file>

<file path=xl/sharedStrings.xml><?xml version="1.0" encoding="utf-8"?>
<sst xmlns="http://schemas.openxmlformats.org/spreadsheetml/2006/main" count="767" uniqueCount="192">
  <si>
    <t>Plan studiów na rok akad. 2009/2010</t>
  </si>
  <si>
    <t>Łączna liczba godzin w programie studenta</t>
  </si>
  <si>
    <t>Wydział Gospodarki Regionalnej i Turystyki</t>
  </si>
  <si>
    <t xml:space="preserve">Rok I  </t>
  </si>
  <si>
    <t>Ogółem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</si>
  <si>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</si>
  <si>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</si>
  <si>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</si>
  <si>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</si>
  <si>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</si>
  <si>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</si>
  <si>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</si>
  <si>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</si>
  <si>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Sem."1"</t>
  </si>
  <si>
    <t>Sem."2"</t>
  </si>
  <si>
    <t>oceną</t>
  </si>
  <si>
    <t>oceny</t>
  </si>
  <si>
    <t>w roku</t>
  </si>
  <si>
    <t>W</t>
  </si>
  <si>
    <t>Ć</t>
  </si>
  <si>
    <t>L</t>
  </si>
  <si>
    <t>Język obcy I</t>
  </si>
  <si>
    <t>Mikroekonomia</t>
  </si>
  <si>
    <t>Matematyka</t>
  </si>
  <si>
    <t>Technologia informacyjna</t>
  </si>
  <si>
    <t>Filozofia</t>
  </si>
  <si>
    <t>Prawo</t>
  </si>
  <si>
    <t>Nauka o polityce</t>
  </si>
  <si>
    <t>RAZEM</t>
  </si>
  <si>
    <t xml:space="preserve">Rok II </t>
  </si>
  <si>
    <t>Makroekonomia</t>
  </si>
  <si>
    <t>Statystyka opisowa</t>
  </si>
  <si>
    <t>Seminarium dyplomowe</t>
  </si>
  <si>
    <t>Praktyka zawodowa</t>
  </si>
  <si>
    <t>3 tygodnie</t>
  </si>
  <si>
    <t>Rok III</t>
  </si>
  <si>
    <t>Lp.</t>
  </si>
  <si>
    <t>Analiza danych</t>
  </si>
  <si>
    <t>Międzynarodowe stosunki gospodarcze</t>
  </si>
  <si>
    <t>Rachunkowość finansowa</t>
  </si>
  <si>
    <t>Badania marketingowe</t>
  </si>
  <si>
    <t>udział w %</t>
  </si>
  <si>
    <t>udział %</t>
  </si>
  <si>
    <t>wykłady</t>
  </si>
  <si>
    <t>ćwiczenia</t>
  </si>
  <si>
    <t>laboratoria</t>
  </si>
  <si>
    <t>%</t>
  </si>
  <si>
    <t>Kierunek: ZARZĄDZANIE</t>
  </si>
  <si>
    <t>Zarządzanie jakością</t>
  </si>
  <si>
    <t>Podstawy zarządzania</t>
  </si>
  <si>
    <t>Podstawy jakości życia i zrównoważonego rozwoju</t>
  </si>
  <si>
    <t>Nauka o organizacji</t>
  </si>
  <si>
    <t>Zachowania organizacyjne</t>
  </si>
  <si>
    <t>Zarządzanie środowiskiem</t>
  </si>
  <si>
    <t>Finanse</t>
  </si>
  <si>
    <t>Procesy informacyjne w zarządzaniu</t>
  </si>
  <si>
    <t>Zarządzanie ryzykiem</t>
  </si>
  <si>
    <t>Zarządzanie innowacjami</t>
  </si>
  <si>
    <t>Specjalność: Logistyka w przedsiębiorstwie</t>
  </si>
  <si>
    <t>Strategie rozwoju organizacji</t>
  </si>
  <si>
    <t>Zarządzanie zasobami ludzkimi</t>
  </si>
  <si>
    <t>Zarządzanie międzynarodowe</t>
  </si>
  <si>
    <t>Zarządzanie wiedzą</t>
  </si>
  <si>
    <t>Wykład do wyboru*</t>
  </si>
  <si>
    <t>Podstawy marketingu</t>
  </si>
  <si>
    <t>Finanse przedsiębiorstwa</t>
  </si>
  <si>
    <t>Zarządzanie projektami</t>
  </si>
  <si>
    <t>Nowoczesne formy marketingu</t>
  </si>
  <si>
    <t>Zarządzanie małym przedsiębiorstwem</t>
  </si>
  <si>
    <t>Współdziałanie  gospodarcze przedsiębiorstw</t>
  </si>
  <si>
    <t>ECTS</t>
  </si>
  <si>
    <t xml:space="preserve">Punkty </t>
  </si>
  <si>
    <t xml:space="preserve">Ekonometria </t>
  </si>
  <si>
    <t>Zarządzanie przestrzenią</t>
  </si>
  <si>
    <t>Kształtowanie wizerunku przedsiębiorstwa</t>
  </si>
  <si>
    <t>Razem godziny w semestrze</t>
  </si>
  <si>
    <t>Analiza ekonomiczna</t>
  </si>
  <si>
    <t>Organizacja pracy</t>
  </si>
  <si>
    <t>Standardy kształcenia dla kierunku Zarządzanie</t>
  </si>
  <si>
    <t>Treści podstawowe</t>
  </si>
  <si>
    <t>Treści kierunkowe</t>
  </si>
  <si>
    <t>Treści zawierające wiedzę humanistyczną</t>
  </si>
  <si>
    <t>Razem</t>
  </si>
  <si>
    <t>Podstawy logistyki</t>
  </si>
  <si>
    <t>Przedmioty specjalnościowe</t>
  </si>
  <si>
    <t>OW</t>
  </si>
  <si>
    <t>w</t>
  </si>
  <si>
    <t>ćw.</t>
  </si>
  <si>
    <t>lab.</t>
  </si>
  <si>
    <t>specjal</t>
  </si>
  <si>
    <t>Logistyka w przedsiębiorstwie</t>
  </si>
  <si>
    <t>Specjalność: Zarządzanie Jakością i Środowiskiem</t>
  </si>
  <si>
    <t>Zarządzanie Jakością i Środowiskiem</t>
  </si>
  <si>
    <t>Specjalność: Zarządzanie Gospodarką Turystyczną i Hotelarstwem</t>
  </si>
  <si>
    <t>Zarządzanie Gospodarką Turystyczną i Hotelarstwem</t>
  </si>
  <si>
    <t>Studia stacjonarne I stopnia</t>
  </si>
  <si>
    <t>Język obcy II</t>
  </si>
  <si>
    <t>Wychowanie fizyczne</t>
  </si>
  <si>
    <t>Ekonomika handlu i usług</t>
  </si>
  <si>
    <t>Kanon krajoznawczy</t>
  </si>
  <si>
    <t>Elementy teorii konsumpcji</t>
  </si>
  <si>
    <t>Zagospodarowanie turystyczne kraju</t>
  </si>
  <si>
    <t>Hotelarstwo</t>
  </si>
  <si>
    <t>Ekonomika turystyki</t>
  </si>
  <si>
    <t>Zarządzanie łańcuchem dostaw</t>
  </si>
  <si>
    <t>Analiza strategiczna sektorów</t>
  </si>
  <si>
    <t>Ekonomika i polityka transportu</t>
  </si>
  <si>
    <t>Restrukturyzacja przedsiębiorstw</t>
  </si>
  <si>
    <t>Logistyka zaopatrzenia</t>
  </si>
  <si>
    <t>Logistyka dystrybucji</t>
  </si>
  <si>
    <t>Ekonomika i polityka przemysłowa</t>
  </si>
  <si>
    <t>Systemy zarządzania jakością i środowiskiem</t>
  </si>
  <si>
    <t>Etyka środowiskowa</t>
  </si>
  <si>
    <t>Przyrodnicze i prawne podstawy ochrony środowiska</t>
  </si>
  <si>
    <t>Prośrodowiskowe zarządzanie organizacją</t>
  </si>
  <si>
    <t>Ekonomia środowiska</t>
  </si>
  <si>
    <t>Techniki i metody doskonalenia systemów zarządzania</t>
  </si>
  <si>
    <t>Instytucjonalne i prawne aspekty zarządzania jakością</t>
  </si>
  <si>
    <t>Międzynarodowe sieci hotelowe</t>
  </si>
  <si>
    <t>Badanie rynku turystycznego</t>
  </si>
  <si>
    <t>Elementy teorii gastronomii</t>
  </si>
  <si>
    <t>Prawno-finansowe aspekty turystyki</t>
  </si>
  <si>
    <t>Marketing usług</t>
  </si>
  <si>
    <t>Zarządzanie jakością w turystyce</t>
  </si>
  <si>
    <t>Systemy informacji rynkowej w turystyce</t>
  </si>
  <si>
    <t>Funkcjonowanie uzdrowisk</t>
  </si>
  <si>
    <t>Ochrona praw konsumenta</t>
  </si>
  <si>
    <t>Koszty i efektywność systemów logistycznych</t>
  </si>
  <si>
    <t>Zarządzanie projektami logistycznymi</t>
  </si>
  <si>
    <t>Informatyka w logistyce przedsiębiorstw</t>
  </si>
  <si>
    <t>Firma symulacyjna</t>
  </si>
  <si>
    <t>Logistyka miejska</t>
  </si>
  <si>
    <t>Strategie logistyczne</t>
  </si>
  <si>
    <t>Finanse i rachunkowość środowiska</t>
  </si>
  <si>
    <t>Rachunek sozoekonomiczny</t>
  </si>
  <si>
    <t>Audity jakości i środowiska</t>
  </si>
  <si>
    <t>Kształtowanie ładu przestrzennego</t>
  </si>
  <si>
    <t>Zarządzanie zrównoważonym rozwojem</t>
  </si>
  <si>
    <t>Marketing ekologiczny i modele konsumpcji</t>
  </si>
  <si>
    <t>Zintegrowane systemy zarządzania</t>
  </si>
  <si>
    <t>Analiza wskaźnikowa i benchmarking</t>
  </si>
  <si>
    <t>JO</t>
  </si>
  <si>
    <t>WF</t>
  </si>
  <si>
    <t>min.godz. min. ECTS</t>
  </si>
  <si>
    <t>Zarządzanie produkcją</t>
  </si>
  <si>
    <t>min.godz.</t>
  </si>
  <si>
    <t>min. ECTS</t>
  </si>
  <si>
    <t>Nauka o przedsiębiorstwie turystycznym</t>
  </si>
  <si>
    <t>Specjalność: –</t>
  </si>
  <si>
    <t>1, 2</t>
  </si>
  <si>
    <t>3, 4</t>
  </si>
  <si>
    <t>5, 6</t>
  </si>
  <si>
    <t>Sem."3"</t>
  </si>
  <si>
    <t>Sem."4"</t>
  </si>
  <si>
    <t>Sem."5"</t>
  </si>
  <si>
    <t>Sem."6"</t>
  </si>
  <si>
    <t>Inżynieria środowiskowa</t>
  </si>
  <si>
    <t>Wykłady do wyboru</t>
  </si>
  <si>
    <t>Semestr VI</t>
  </si>
  <si>
    <t>Filozoficzne podstawy zrównoważonego rozwoju - dr A. Płachciak</t>
  </si>
  <si>
    <t>Pomiar i raportowanie zrównoważonego rozwoju przedsiębiorstw - dr T. Brzozowski</t>
  </si>
  <si>
    <t>Pomoc publiczna dla przedsiębiorców -  dr A. Koza</t>
  </si>
  <si>
    <t>Zarządzanie wiedzą w praktyce organizacji - dr E. Tabaszewska</t>
  </si>
  <si>
    <t>Praca kierownika we współczesnej firmie - dr M. Prudzienica</t>
  </si>
  <si>
    <t>Zarządzanie ryzykiem ubezpieczeniowym - dr R. Kurek</t>
  </si>
  <si>
    <t>Organizacja i kierowanie zespołem pracowniczym - dr A. Skowrońska</t>
  </si>
  <si>
    <t>Konkurencyjność regionów - dr A. Raszkowski</t>
  </si>
  <si>
    <t>Inwestycje w spółki giełdowe - dr J. Welc</t>
  </si>
  <si>
    <t>Analiza raportów giełdowych - dr J. Welc</t>
  </si>
  <si>
    <t>Zagospodarowanie przestrzenne Dolnego Śląska - dr J. Potocki</t>
  </si>
  <si>
    <t>Wykłady do wyboru (semestr VI)</t>
  </si>
  <si>
    <t>* student wybiera jeden wykład w ramach specjalności</t>
  </si>
  <si>
    <t>Banking Crieses - dr A. Ostalecka</t>
  </si>
  <si>
    <t>Economic analysis of investment Project - prof. L. Kurowski</t>
  </si>
  <si>
    <t>Logistics and supply chain management - prof. J. Witkowski</t>
  </si>
  <si>
    <t>Uwaga - student ma możliwość zaliczenia wykładu w języku polskim wskazanego przez kierownika specjalności</t>
  </si>
  <si>
    <t>Wykłady do wyboru na specjalności (semestr IV)</t>
  </si>
  <si>
    <t>Specjalność</t>
  </si>
  <si>
    <t>"3"</t>
  </si>
  <si>
    <t>"4"</t>
  </si>
  <si>
    <t>"5"</t>
  </si>
  <si>
    <t>"6"</t>
  </si>
  <si>
    <t>"1"</t>
  </si>
  <si>
    <t>"2"</t>
  </si>
  <si>
    <t xml:space="preserve"> IV sem - 5 ECTS</t>
  </si>
  <si>
    <t xml:space="preserve"> IV sem - 2 ECTS</t>
  </si>
  <si>
    <t>IV sem - 5 ECTS</t>
  </si>
  <si>
    <t>VI sem - 10 ECTS</t>
  </si>
  <si>
    <t>Przedmiot Informatyka w zarządzaniu w roku akademickim 2009/2010 jest obligatoryjny tylko dla studentów, którzy nie zaliczyli tego przedmiotu w roku akademickim 2007/2008</t>
  </si>
  <si>
    <t>Informatyka w zarządzaniu</t>
  </si>
  <si>
    <t>* student wybiera jeden wykład z listy</t>
  </si>
  <si>
    <t>Załącznik do Uchwały Rady Wydziału nr 154/2009 z dnia 22.05.2009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</si>
</sst>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C0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" fontId="8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9" xfId="0" applyFont="1" applyFill="1" applyBorder="1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7" customFormat="1" ht="15.75">
      <c r="A1" s="87" t="s">
        <v>191</v>
      </c>
    </row>
    <row r="4" spans="2:11" ht="12.75">
      <c r="B4" s="16" t="s">
        <v>0</v>
      </c>
      <c r="D4" s="16"/>
      <c r="E4" s="21" t="s">
        <v>41</v>
      </c>
      <c r="F4" s="21" t="s">
        <v>1</v>
      </c>
      <c r="G4" s="21"/>
      <c r="H4" s="16"/>
      <c r="I4" s="16"/>
      <c r="J4" s="16"/>
      <c r="K4" s="16"/>
    </row>
    <row r="5" spans="2:11" ht="12.75">
      <c r="B5" t="s">
        <v>2</v>
      </c>
      <c r="D5" s="16"/>
      <c r="E5" s="67">
        <f>G5/G8</f>
        <v>0.39473684210526316</v>
      </c>
      <c r="F5" s="21" t="s">
        <v>43</v>
      </c>
      <c r="G5" s="21">
        <f>H26+K26</f>
        <v>225</v>
      </c>
      <c r="H5" s="16"/>
      <c r="I5" s="16"/>
      <c r="J5" s="16"/>
      <c r="K5" s="16"/>
    </row>
    <row r="6" spans="2:11" ht="12.75">
      <c r="B6" t="s">
        <v>95</v>
      </c>
      <c r="D6" s="16"/>
      <c r="E6" s="67">
        <f>G6/G8</f>
        <v>0.5526315789473685</v>
      </c>
      <c r="F6" s="21" t="s">
        <v>44</v>
      </c>
      <c r="G6" s="21">
        <f>I26+L26</f>
        <v>315</v>
      </c>
      <c r="H6" s="16"/>
      <c r="I6" s="16"/>
      <c r="J6" s="16"/>
      <c r="K6" s="16"/>
    </row>
    <row r="7" spans="2:11" ht="12.75">
      <c r="B7" t="s">
        <v>3</v>
      </c>
      <c r="D7" s="16"/>
      <c r="E7" s="67">
        <f>G7/G8</f>
        <v>0.05263157894736842</v>
      </c>
      <c r="F7" s="21" t="s">
        <v>45</v>
      </c>
      <c r="G7" s="21">
        <f>J26+M26</f>
        <v>30</v>
      </c>
      <c r="H7" s="16"/>
      <c r="I7" s="16"/>
      <c r="J7" s="16"/>
      <c r="K7" s="16"/>
    </row>
    <row r="8" spans="2:11" ht="12.75">
      <c r="B8" t="s">
        <v>47</v>
      </c>
      <c r="D8" s="16"/>
      <c r="E8" s="67">
        <f>SUM(E5:E7)</f>
        <v>1</v>
      </c>
      <c r="F8" s="21" t="s">
        <v>4</v>
      </c>
      <c r="G8" s="21">
        <f>SUM(G5:G7)</f>
        <v>570</v>
      </c>
      <c r="H8" s="16"/>
      <c r="I8" s="16"/>
      <c r="J8" s="16"/>
      <c r="K8" s="16"/>
    </row>
    <row r="9" spans="2:11" ht="12.75">
      <c r="B9" t="s">
        <v>148</v>
      </c>
      <c r="D9" s="16"/>
      <c r="E9" s="16"/>
      <c r="F9" s="16"/>
      <c r="G9" s="16"/>
      <c r="H9" s="16"/>
      <c r="I9" s="16"/>
      <c r="J9" s="16"/>
      <c r="K9" s="16"/>
    </row>
    <row r="10" spans="1:14" ht="12.75" customHeight="1">
      <c r="A10" s="92" t="s">
        <v>36</v>
      </c>
      <c r="B10" s="92" t="s">
        <v>5</v>
      </c>
      <c r="C10" s="93" t="s">
        <v>6</v>
      </c>
      <c r="D10" s="93"/>
      <c r="E10" s="93"/>
      <c r="F10" s="79" t="s">
        <v>7</v>
      </c>
      <c r="G10" s="93" t="s">
        <v>8</v>
      </c>
      <c r="H10" s="92"/>
      <c r="I10" s="92"/>
      <c r="J10" s="92"/>
      <c r="K10" s="92"/>
      <c r="L10" s="92"/>
      <c r="M10" s="92"/>
      <c r="N10" s="104" t="s">
        <v>9</v>
      </c>
    </row>
    <row r="11" spans="1:14" s="1" customFormat="1" ht="12.75">
      <c r="A11" s="92"/>
      <c r="B11" s="96"/>
      <c r="C11" s="80" t="s">
        <v>10</v>
      </c>
      <c r="D11" s="80" t="s">
        <v>11</v>
      </c>
      <c r="E11" s="81" t="s">
        <v>12</v>
      </c>
      <c r="F11" s="102" t="s">
        <v>70</v>
      </c>
      <c r="G11" s="81" t="s">
        <v>4</v>
      </c>
      <c r="H11" s="100" t="s">
        <v>13</v>
      </c>
      <c r="I11" s="101"/>
      <c r="J11" s="102"/>
      <c r="K11" s="100" t="s">
        <v>14</v>
      </c>
      <c r="L11" s="101"/>
      <c r="M11" s="102"/>
      <c r="N11" s="105"/>
    </row>
    <row r="12" spans="1:14" s="1" customFormat="1" ht="12.75">
      <c r="A12" s="92"/>
      <c r="B12" s="96"/>
      <c r="C12" s="83"/>
      <c r="D12" s="83" t="s">
        <v>15</v>
      </c>
      <c r="E12" s="84" t="s">
        <v>16</v>
      </c>
      <c r="F12" s="102"/>
      <c r="G12" s="84" t="s">
        <v>17</v>
      </c>
      <c r="H12" s="82" t="s">
        <v>18</v>
      </c>
      <c r="I12" s="85" t="s">
        <v>19</v>
      </c>
      <c r="J12" s="85" t="s">
        <v>20</v>
      </c>
      <c r="K12" s="85" t="s">
        <v>18</v>
      </c>
      <c r="L12" s="85" t="s">
        <v>19</v>
      </c>
      <c r="M12" s="85" t="s">
        <v>20</v>
      </c>
      <c r="N12" s="106"/>
    </row>
    <row r="13" spans="1:14" s="34" customFormat="1" ht="12.75">
      <c r="A13" s="31">
        <v>1</v>
      </c>
      <c r="B13" s="31" t="s">
        <v>22</v>
      </c>
      <c r="C13" s="32">
        <v>1</v>
      </c>
      <c r="D13" s="32">
        <v>1</v>
      </c>
      <c r="E13" s="32"/>
      <c r="F13" s="33">
        <v>9</v>
      </c>
      <c r="G13" s="32">
        <v>45</v>
      </c>
      <c r="H13" s="33">
        <v>15</v>
      </c>
      <c r="I13" s="33">
        <v>30</v>
      </c>
      <c r="J13" s="33">
        <v>0</v>
      </c>
      <c r="K13" s="33">
        <v>0</v>
      </c>
      <c r="L13" s="33">
        <v>0</v>
      </c>
      <c r="M13" s="33">
        <v>0</v>
      </c>
      <c r="N13" s="31"/>
    </row>
    <row r="14" spans="1:14" s="34" customFormat="1" ht="12.75">
      <c r="A14" s="31">
        <v>2</v>
      </c>
      <c r="B14" s="31" t="s">
        <v>23</v>
      </c>
      <c r="C14" s="33">
        <v>1</v>
      </c>
      <c r="D14" s="32">
        <v>1</v>
      </c>
      <c r="E14" s="33"/>
      <c r="F14" s="33">
        <v>9</v>
      </c>
      <c r="G14" s="33">
        <v>45</v>
      </c>
      <c r="H14" s="33">
        <v>15</v>
      </c>
      <c r="I14" s="33">
        <v>30</v>
      </c>
      <c r="J14" s="33">
        <v>0</v>
      </c>
      <c r="K14" s="33">
        <v>0</v>
      </c>
      <c r="L14" s="33">
        <v>0</v>
      </c>
      <c r="M14" s="33">
        <v>0</v>
      </c>
      <c r="N14" s="31"/>
    </row>
    <row r="15" spans="1:14" s="34" customFormat="1" ht="12.75">
      <c r="A15" s="31">
        <v>3</v>
      </c>
      <c r="B15" s="31" t="s">
        <v>26</v>
      </c>
      <c r="C15" s="33"/>
      <c r="D15" s="32">
        <v>1</v>
      </c>
      <c r="E15" s="33"/>
      <c r="F15" s="33">
        <v>6</v>
      </c>
      <c r="G15" s="33">
        <v>30</v>
      </c>
      <c r="H15" s="33">
        <v>30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1"/>
    </row>
    <row r="16" spans="1:14" s="34" customFormat="1" ht="12.75">
      <c r="A16" s="31">
        <v>4</v>
      </c>
      <c r="B16" s="31" t="s">
        <v>49</v>
      </c>
      <c r="C16" s="33">
        <v>2</v>
      </c>
      <c r="D16" s="32">
        <v>2</v>
      </c>
      <c r="E16" s="33"/>
      <c r="F16" s="33">
        <v>10</v>
      </c>
      <c r="G16" s="33">
        <v>60</v>
      </c>
      <c r="H16" s="33">
        <v>0</v>
      </c>
      <c r="I16" s="33">
        <v>0</v>
      </c>
      <c r="J16" s="33">
        <v>0</v>
      </c>
      <c r="K16" s="33">
        <v>30</v>
      </c>
      <c r="L16" s="33">
        <v>30</v>
      </c>
      <c r="M16" s="33">
        <v>0</v>
      </c>
      <c r="N16" s="31"/>
    </row>
    <row r="17" spans="1:14" s="34" customFormat="1" ht="12.75">
      <c r="A17" s="22">
        <v>5</v>
      </c>
      <c r="B17" s="22" t="s">
        <v>48</v>
      </c>
      <c r="C17" s="23">
        <v>2</v>
      </c>
      <c r="D17" s="23">
        <v>2</v>
      </c>
      <c r="E17" s="23"/>
      <c r="F17" s="23">
        <v>7</v>
      </c>
      <c r="G17" s="23">
        <v>30</v>
      </c>
      <c r="H17" s="23">
        <v>0</v>
      </c>
      <c r="I17" s="23">
        <v>0</v>
      </c>
      <c r="J17" s="23">
        <v>0</v>
      </c>
      <c r="K17" s="23">
        <v>15</v>
      </c>
      <c r="L17" s="23">
        <v>15</v>
      </c>
      <c r="M17" s="23">
        <v>0</v>
      </c>
      <c r="N17" s="31"/>
    </row>
    <row r="18" spans="1:14" s="34" customFormat="1" ht="12.75">
      <c r="A18" s="35">
        <v>6</v>
      </c>
      <c r="B18" s="35" t="s">
        <v>25</v>
      </c>
      <c r="C18" s="36"/>
      <c r="D18" s="37">
        <v>1</v>
      </c>
      <c r="E18" s="36"/>
      <c r="F18" s="36">
        <v>3</v>
      </c>
      <c r="G18" s="36">
        <v>30</v>
      </c>
      <c r="H18" s="36">
        <v>30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1"/>
    </row>
    <row r="19" spans="1:14" s="34" customFormat="1" ht="12.75">
      <c r="A19" s="35">
        <v>7</v>
      </c>
      <c r="B19" s="35" t="s">
        <v>27</v>
      </c>
      <c r="C19" s="36">
        <v>2</v>
      </c>
      <c r="D19" s="37"/>
      <c r="E19" s="36"/>
      <c r="F19" s="36">
        <v>3</v>
      </c>
      <c r="G19" s="36">
        <v>30</v>
      </c>
      <c r="H19" s="36">
        <v>0</v>
      </c>
      <c r="I19" s="36">
        <v>0</v>
      </c>
      <c r="J19" s="36">
        <v>0</v>
      </c>
      <c r="K19" s="36">
        <v>30</v>
      </c>
      <c r="L19" s="36">
        <v>0</v>
      </c>
      <c r="M19" s="36">
        <v>0</v>
      </c>
      <c r="N19" s="31"/>
    </row>
    <row r="20" spans="1:14" s="34" customFormat="1" ht="12.75">
      <c r="A20" s="35">
        <v>8</v>
      </c>
      <c r="B20" s="35" t="s">
        <v>24</v>
      </c>
      <c r="C20" s="36"/>
      <c r="D20" s="36">
        <v>1</v>
      </c>
      <c r="E20" s="36"/>
      <c r="F20" s="36">
        <v>2</v>
      </c>
      <c r="G20" s="36">
        <v>30</v>
      </c>
      <c r="H20" s="39">
        <v>0</v>
      </c>
      <c r="I20" s="39">
        <v>0</v>
      </c>
      <c r="J20" s="39">
        <v>30</v>
      </c>
      <c r="K20" s="39">
        <v>0</v>
      </c>
      <c r="L20" s="39">
        <v>0</v>
      </c>
      <c r="M20" s="39">
        <v>0</v>
      </c>
      <c r="N20" s="31"/>
    </row>
    <row r="21" spans="1:14" s="34" customFormat="1" ht="12.75">
      <c r="A21" s="49">
        <v>9</v>
      </c>
      <c r="B21" s="50" t="s">
        <v>21</v>
      </c>
      <c r="C21" s="51"/>
      <c r="D21" s="51" t="s">
        <v>149</v>
      </c>
      <c r="E21" s="51"/>
      <c r="F21" s="52">
        <v>0</v>
      </c>
      <c r="G21" s="51">
        <v>60</v>
      </c>
      <c r="H21" s="52">
        <v>0</v>
      </c>
      <c r="I21" s="52">
        <v>30</v>
      </c>
      <c r="J21" s="52">
        <v>0</v>
      </c>
      <c r="K21" s="52">
        <v>0</v>
      </c>
      <c r="L21" s="52">
        <v>30</v>
      </c>
      <c r="M21" s="52">
        <v>0</v>
      </c>
      <c r="N21" s="31"/>
    </row>
    <row r="22" spans="1:14" s="34" customFormat="1" ht="12.75">
      <c r="A22" s="49">
        <v>10</v>
      </c>
      <c r="B22" s="49" t="s">
        <v>96</v>
      </c>
      <c r="C22" s="51"/>
      <c r="D22" s="51" t="s">
        <v>149</v>
      </c>
      <c r="E22" s="51"/>
      <c r="F22" s="52">
        <v>0</v>
      </c>
      <c r="G22" s="51">
        <v>60</v>
      </c>
      <c r="H22" s="52">
        <v>0</v>
      </c>
      <c r="I22" s="52">
        <v>30</v>
      </c>
      <c r="J22" s="52">
        <v>0</v>
      </c>
      <c r="K22" s="52">
        <v>0</v>
      </c>
      <c r="L22" s="52">
        <v>30</v>
      </c>
      <c r="M22" s="52">
        <v>0</v>
      </c>
      <c r="N22" s="31"/>
    </row>
    <row r="23" spans="1:14" s="34" customFormat="1" ht="12.75">
      <c r="A23" s="49">
        <v>11</v>
      </c>
      <c r="B23" s="49" t="s">
        <v>97</v>
      </c>
      <c r="C23" s="51"/>
      <c r="D23" s="51"/>
      <c r="E23" s="51" t="s">
        <v>149</v>
      </c>
      <c r="F23" s="52">
        <v>0</v>
      </c>
      <c r="G23" s="51">
        <v>60</v>
      </c>
      <c r="H23" s="52">
        <v>0</v>
      </c>
      <c r="I23" s="52">
        <v>30</v>
      </c>
      <c r="J23" s="52">
        <v>0</v>
      </c>
      <c r="K23" s="52">
        <v>0</v>
      </c>
      <c r="L23" s="52">
        <v>30</v>
      </c>
      <c r="M23" s="52">
        <v>0</v>
      </c>
      <c r="N23" s="31"/>
    </row>
    <row r="24" spans="1:14" s="25" customFormat="1" ht="12.75">
      <c r="A24" s="27">
        <v>12</v>
      </c>
      <c r="B24" s="27" t="s">
        <v>50</v>
      </c>
      <c r="C24" s="7">
        <v>1</v>
      </c>
      <c r="D24" s="8"/>
      <c r="E24" s="7"/>
      <c r="F24" s="7">
        <v>4</v>
      </c>
      <c r="G24" s="7">
        <v>30</v>
      </c>
      <c r="H24" s="5">
        <v>30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22"/>
    </row>
    <row r="25" spans="1:14" s="38" customFormat="1" ht="12.75">
      <c r="A25" s="3">
        <v>13</v>
      </c>
      <c r="B25" s="3" t="s">
        <v>30</v>
      </c>
      <c r="C25" s="2">
        <v>2</v>
      </c>
      <c r="D25" s="2">
        <v>2</v>
      </c>
      <c r="E25" s="2"/>
      <c r="F25" s="2">
        <v>7</v>
      </c>
      <c r="G25" s="2">
        <v>60</v>
      </c>
      <c r="H25" s="2">
        <v>0</v>
      </c>
      <c r="I25" s="2">
        <v>0</v>
      </c>
      <c r="J25" s="2">
        <v>0</v>
      </c>
      <c r="K25" s="2">
        <v>30</v>
      </c>
      <c r="L25" s="2">
        <v>30</v>
      </c>
      <c r="M25" s="2">
        <v>0</v>
      </c>
      <c r="N25" s="35"/>
    </row>
    <row r="26" spans="1:14" s="14" customFormat="1" ht="12.75">
      <c r="A26" s="12"/>
      <c r="B26" s="12" t="s">
        <v>28</v>
      </c>
      <c r="C26" s="13">
        <f>COUNT(C13:C25)</f>
        <v>7</v>
      </c>
      <c r="D26" s="12"/>
      <c r="E26" s="12"/>
      <c r="F26" s="13">
        <f aca="true" t="shared" si="0" ref="F26:M26">SUM(F13:F25)</f>
        <v>60</v>
      </c>
      <c r="G26" s="13">
        <f t="shared" si="0"/>
        <v>570</v>
      </c>
      <c r="H26" s="13">
        <f t="shared" si="0"/>
        <v>120</v>
      </c>
      <c r="I26" s="13">
        <f t="shared" si="0"/>
        <v>150</v>
      </c>
      <c r="J26" s="13">
        <f t="shared" si="0"/>
        <v>30</v>
      </c>
      <c r="K26" s="13">
        <f t="shared" si="0"/>
        <v>105</v>
      </c>
      <c r="L26" s="13">
        <f t="shared" si="0"/>
        <v>165</v>
      </c>
      <c r="M26" s="13">
        <f t="shared" si="0"/>
        <v>0</v>
      </c>
      <c r="N26" s="12"/>
    </row>
    <row r="27" spans="1:14" s="14" customFormat="1" ht="12.75">
      <c r="A27" s="15"/>
      <c r="B27" s="19" t="s">
        <v>75</v>
      </c>
      <c r="C27" s="20"/>
      <c r="D27" s="20"/>
      <c r="E27" s="20"/>
      <c r="F27" s="20"/>
      <c r="H27" s="109">
        <f>SUM(H26:J26)</f>
        <v>300</v>
      </c>
      <c r="I27" s="109"/>
      <c r="J27" s="109"/>
      <c r="K27" s="109">
        <f>SUM(K26:M26)</f>
        <v>270</v>
      </c>
      <c r="L27" s="109"/>
      <c r="M27" s="109"/>
      <c r="N27" s="15"/>
    </row>
    <row r="28" spans="1:14" s="14" customFormat="1" ht="12.75">
      <c r="A28" s="15"/>
      <c r="B28" s="75" t="s">
        <v>70</v>
      </c>
      <c r="C28" s="20"/>
      <c r="D28" s="20"/>
      <c r="E28" s="20"/>
      <c r="F28" s="75"/>
      <c r="G28" s="78" t="s">
        <v>182</v>
      </c>
      <c r="H28" s="78" t="s">
        <v>183</v>
      </c>
      <c r="I28" s="64"/>
      <c r="J28" s="64"/>
      <c r="K28" s="64"/>
      <c r="L28" s="64"/>
      <c r="M28" s="64"/>
      <c r="N28" s="15"/>
    </row>
    <row r="29" spans="2:14" s="1" customFormat="1" ht="12.75">
      <c r="B29" s="76" t="s">
        <v>85</v>
      </c>
      <c r="C29" s="20"/>
      <c r="D29" s="20"/>
      <c r="E29" s="20"/>
      <c r="F29" s="77">
        <f>SUM(F13:F25)</f>
        <v>60</v>
      </c>
      <c r="G29" s="78">
        <f>+SUM(F13:F15)+F18+F20+F24</f>
        <v>33</v>
      </c>
      <c r="H29" s="78">
        <f>F29-G29</f>
        <v>27</v>
      </c>
      <c r="I29" s="64"/>
      <c r="J29" s="64"/>
      <c r="K29" s="64"/>
      <c r="L29" s="64"/>
      <c r="M29" s="11"/>
      <c r="N29" s="10"/>
    </row>
    <row r="30" spans="2:5" ht="12.75">
      <c r="B30" s="90"/>
      <c r="C30" s="91"/>
      <c r="D30" s="91"/>
      <c r="E30" s="91"/>
    </row>
    <row r="31" spans="2:5" ht="12.75">
      <c r="B31" s="90" t="s">
        <v>78</v>
      </c>
      <c r="C31" s="91"/>
      <c r="D31" s="91"/>
      <c r="E31" s="91"/>
    </row>
    <row r="32" spans="2:13" s="40" customFormat="1" ht="12.75">
      <c r="B32" s="40" t="s">
        <v>79</v>
      </c>
      <c r="F32" s="40">
        <f>SUM(F13:F16)</f>
        <v>34</v>
      </c>
      <c r="G32" s="40">
        <f>SUM(G13:G16)</f>
        <v>180</v>
      </c>
      <c r="H32" s="40">
        <f aca="true" t="shared" si="1" ref="H32:M32">SUM(H13:H16)</f>
        <v>60</v>
      </c>
      <c r="I32" s="40">
        <f t="shared" si="1"/>
        <v>60</v>
      </c>
      <c r="J32" s="40">
        <f t="shared" si="1"/>
        <v>0</v>
      </c>
      <c r="K32" s="40">
        <f t="shared" si="1"/>
        <v>30</v>
      </c>
      <c r="L32" s="40">
        <f t="shared" si="1"/>
        <v>30</v>
      </c>
      <c r="M32" s="40">
        <f t="shared" si="1"/>
        <v>0</v>
      </c>
    </row>
    <row r="33" spans="2:13" s="26" customFormat="1" ht="12.75">
      <c r="B33" s="26" t="s">
        <v>80</v>
      </c>
      <c r="F33" s="26">
        <f>SUM(F17:F17)</f>
        <v>7</v>
      </c>
      <c r="G33" s="26">
        <f>SUM(G17:G17)</f>
        <v>30</v>
      </c>
      <c r="H33" s="26">
        <f aca="true" t="shared" si="2" ref="H33:M33">SUM(H17:H17)</f>
        <v>0</v>
      </c>
      <c r="I33" s="26">
        <f t="shared" si="2"/>
        <v>0</v>
      </c>
      <c r="J33" s="26">
        <f t="shared" si="2"/>
        <v>0</v>
      </c>
      <c r="K33" s="26">
        <f t="shared" si="2"/>
        <v>15</v>
      </c>
      <c r="L33" s="26">
        <f t="shared" si="2"/>
        <v>15</v>
      </c>
      <c r="M33" s="26">
        <f t="shared" si="2"/>
        <v>0</v>
      </c>
    </row>
    <row r="34" spans="2:13" s="41" customFormat="1" ht="12.75">
      <c r="B34" s="41" t="s">
        <v>81</v>
      </c>
      <c r="F34" s="41">
        <f>SUM(F18:F19)</f>
        <v>6</v>
      </c>
      <c r="G34" s="41">
        <f>+SUM(G18:G19)</f>
        <v>60</v>
      </c>
      <c r="H34" s="41">
        <f aca="true" t="shared" si="3" ref="H34:M34">+SUM(H18:H19)</f>
        <v>30</v>
      </c>
      <c r="I34" s="41">
        <f t="shared" si="3"/>
        <v>0</v>
      </c>
      <c r="J34" s="41">
        <f t="shared" si="3"/>
        <v>0</v>
      </c>
      <c r="K34" s="41">
        <f t="shared" si="3"/>
        <v>30</v>
      </c>
      <c r="L34" s="41">
        <f t="shared" si="3"/>
        <v>0</v>
      </c>
      <c r="M34" s="41">
        <f t="shared" si="3"/>
        <v>0</v>
      </c>
    </row>
    <row r="35" spans="2:13" s="41" customFormat="1" ht="12.75">
      <c r="B35" s="41" t="s">
        <v>24</v>
      </c>
      <c r="F35" s="41">
        <f>SUM(F20:F20)</f>
        <v>2</v>
      </c>
      <c r="G35" s="41">
        <f>SUM(G20:G20)</f>
        <v>30</v>
      </c>
      <c r="H35" s="41">
        <f aca="true" t="shared" si="4" ref="H35:M35">SUM(H20:H20)</f>
        <v>0</v>
      </c>
      <c r="I35" s="41">
        <f t="shared" si="4"/>
        <v>0</v>
      </c>
      <c r="J35" s="41">
        <f t="shared" si="4"/>
        <v>30</v>
      </c>
      <c r="K35" s="41">
        <f t="shared" si="4"/>
        <v>0</v>
      </c>
      <c r="L35" s="41">
        <f t="shared" si="4"/>
        <v>0</v>
      </c>
      <c r="M35" s="41">
        <f t="shared" si="4"/>
        <v>0</v>
      </c>
    </row>
    <row r="36" spans="1:13" ht="12.75">
      <c r="A36" s="48"/>
      <c r="B36" s="48" t="s">
        <v>141</v>
      </c>
      <c r="C36" s="48"/>
      <c r="D36" s="48"/>
      <c r="E36" s="48"/>
      <c r="F36" s="48">
        <f>SUM(F21:F22)</f>
        <v>0</v>
      </c>
      <c r="G36" s="48">
        <f aca="true" t="shared" si="5" ref="G36:M36">SUM(G21:G22)</f>
        <v>120</v>
      </c>
      <c r="H36" s="48">
        <f t="shared" si="5"/>
        <v>0</v>
      </c>
      <c r="I36" s="48">
        <f t="shared" si="5"/>
        <v>60</v>
      </c>
      <c r="J36" s="48">
        <f t="shared" si="5"/>
        <v>0</v>
      </c>
      <c r="K36" s="48">
        <f t="shared" si="5"/>
        <v>0</v>
      </c>
      <c r="L36" s="48">
        <f t="shared" si="5"/>
        <v>60</v>
      </c>
      <c r="M36" s="48">
        <f t="shared" si="5"/>
        <v>0</v>
      </c>
    </row>
    <row r="37" spans="1:13" ht="12.75">
      <c r="A37" s="48"/>
      <c r="B37" s="48" t="s">
        <v>142</v>
      </c>
      <c r="C37" s="48"/>
      <c r="D37" s="48"/>
      <c r="E37" s="48"/>
      <c r="F37" s="48">
        <f>SUM(F23:F23)</f>
        <v>0</v>
      </c>
      <c r="G37" s="48">
        <f aca="true" t="shared" si="6" ref="G37:M37">SUM(G23:G23)</f>
        <v>60</v>
      </c>
      <c r="H37" s="48">
        <f t="shared" si="6"/>
        <v>0</v>
      </c>
      <c r="I37" s="48">
        <f t="shared" si="6"/>
        <v>30</v>
      </c>
      <c r="J37" s="48">
        <f t="shared" si="6"/>
        <v>0</v>
      </c>
      <c r="K37" s="48">
        <f t="shared" si="6"/>
        <v>0</v>
      </c>
      <c r="L37" s="48">
        <f t="shared" si="6"/>
        <v>30</v>
      </c>
      <c r="M37" s="48">
        <f t="shared" si="6"/>
        <v>0</v>
      </c>
    </row>
    <row r="38" spans="2:13" ht="12.75">
      <c r="B38" s="46" t="s">
        <v>82</v>
      </c>
      <c r="F38">
        <f>SUM(F32:F37)</f>
        <v>49</v>
      </c>
      <c r="G38">
        <f aca="true" t="shared" si="7" ref="G38:M38">SUM(G32:G37)</f>
        <v>480</v>
      </c>
      <c r="H38">
        <f t="shared" si="7"/>
        <v>90</v>
      </c>
      <c r="I38">
        <f t="shared" si="7"/>
        <v>150</v>
      </c>
      <c r="J38">
        <f t="shared" si="7"/>
        <v>30</v>
      </c>
      <c r="K38">
        <f t="shared" si="7"/>
        <v>75</v>
      </c>
      <c r="L38">
        <f t="shared" si="7"/>
        <v>135</v>
      </c>
      <c r="M38">
        <f t="shared" si="7"/>
        <v>0</v>
      </c>
    </row>
    <row r="49" spans="2:16" ht="12.75">
      <c r="B49" s="16" t="s">
        <v>0</v>
      </c>
      <c r="E49" s="21" t="s">
        <v>42</v>
      </c>
      <c r="F49" s="21" t="s">
        <v>1</v>
      </c>
      <c r="G49" s="21"/>
      <c r="O49" s="16"/>
      <c r="P49" s="16"/>
    </row>
    <row r="50" spans="2:16" ht="12.75">
      <c r="B50" t="s">
        <v>2</v>
      </c>
      <c r="E50" s="67">
        <f>G50/G53</f>
        <v>0.46153846153846156</v>
      </c>
      <c r="F50" s="21" t="s">
        <v>43</v>
      </c>
      <c r="G50" s="21">
        <f>H85+K85</f>
        <v>336</v>
      </c>
      <c r="O50" s="17"/>
      <c r="P50" s="16"/>
    </row>
    <row r="51" spans="2:16" ht="12.75">
      <c r="B51" t="s">
        <v>95</v>
      </c>
      <c r="E51" s="67">
        <f>G51/G53</f>
        <v>0.46291208791208793</v>
      </c>
      <c r="F51" s="21" t="s">
        <v>44</v>
      </c>
      <c r="G51" s="21">
        <f>I85+L85</f>
        <v>337</v>
      </c>
      <c r="O51" s="17"/>
      <c r="P51" s="16"/>
    </row>
    <row r="52" spans="2:16" ht="12.75">
      <c r="B52" t="s">
        <v>29</v>
      </c>
      <c r="E52" s="67">
        <f>G52/G53</f>
        <v>0.07554945054945054</v>
      </c>
      <c r="F52" s="21" t="s">
        <v>45</v>
      </c>
      <c r="G52" s="21">
        <f>J85+M85</f>
        <v>55</v>
      </c>
      <c r="O52" s="17"/>
      <c r="P52" s="16"/>
    </row>
    <row r="53" spans="2:16" ht="12.75">
      <c r="B53" t="s">
        <v>47</v>
      </c>
      <c r="E53" s="67">
        <f>SUM(E50:E52)</f>
        <v>1</v>
      </c>
      <c r="F53" s="21" t="s">
        <v>4</v>
      </c>
      <c r="G53" s="21">
        <f>SUM(G50:G52)</f>
        <v>728</v>
      </c>
      <c r="O53" s="16"/>
      <c r="P53" s="16"/>
    </row>
    <row r="54" ht="12.75">
      <c r="B54" t="s">
        <v>58</v>
      </c>
    </row>
    <row r="55" spans="1:14" ht="12.75" customHeight="1">
      <c r="A55" s="92" t="s">
        <v>36</v>
      </c>
      <c r="B55" s="92" t="s">
        <v>5</v>
      </c>
      <c r="C55" s="93" t="s">
        <v>6</v>
      </c>
      <c r="D55" s="93"/>
      <c r="E55" s="93"/>
      <c r="F55" s="79" t="s">
        <v>71</v>
      </c>
      <c r="G55" s="93" t="s">
        <v>8</v>
      </c>
      <c r="H55" s="92"/>
      <c r="I55" s="92"/>
      <c r="J55" s="92"/>
      <c r="K55" s="92"/>
      <c r="L55" s="92"/>
      <c r="M55" s="92"/>
      <c r="N55" s="104" t="s">
        <v>9</v>
      </c>
    </row>
    <row r="56" spans="1:14" s="1" customFormat="1" ht="12.75">
      <c r="A56" s="92"/>
      <c r="B56" s="96"/>
      <c r="C56" s="80" t="s">
        <v>10</v>
      </c>
      <c r="D56" s="80" t="s">
        <v>11</v>
      </c>
      <c r="E56" s="81" t="s">
        <v>12</v>
      </c>
      <c r="F56" s="102" t="s">
        <v>70</v>
      </c>
      <c r="G56" s="81" t="s">
        <v>4</v>
      </c>
      <c r="H56" s="100" t="s">
        <v>152</v>
      </c>
      <c r="I56" s="101"/>
      <c r="J56" s="102"/>
      <c r="K56" s="100" t="s">
        <v>153</v>
      </c>
      <c r="L56" s="101"/>
      <c r="M56" s="102"/>
      <c r="N56" s="105"/>
    </row>
    <row r="57" spans="1:14" s="1" customFormat="1" ht="12.75">
      <c r="A57" s="92"/>
      <c r="B57" s="96"/>
      <c r="C57" s="83"/>
      <c r="D57" s="83" t="s">
        <v>15</v>
      </c>
      <c r="E57" s="84" t="s">
        <v>16</v>
      </c>
      <c r="F57" s="102"/>
      <c r="G57" s="84" t="s">
        <v>17</v>
      </c>
      <c r="H57" s="82" t="s">
        <v>18</v>
      </c>
      <c r="I57" s="85" t="s">
        <v>19</v>
      </c>
      <c r="J57" s="85" t="s">
        <v>20</v>
      </c>
      <c r="K57" s="85" t="s">
        <v>18</v>
      </c>
      <c r="L57" s="85" t="s">
        <v>19</v>
      </c>
      <c r="M57" s="85" t="s">
        <v>20</v>
      </c>
      <c r="N57" s="106"/>
    </row>
    <row r="58" spans="1:14" s="34" customFormat="1" ht="12.75">
      <c r="A58" s="31">
        <v>1</v>
      </c>
      <c r="B58" s="31" t="s">
        <v>51</v>
      </c>
      <c r="C58" s="32">
        <v>3</v>
      </c>
      <c r="D58" s="32">
        <v>3</v>
      </c>
      <c r="E58" s="32"/>
      <c r="F58" s="33">
        <v>5</v>
      </c>
      <c r="G58" s="32">
        <v>45</v>
      </c>
      <c r="H58" s="33">
        <v>30</v>
      </c>
      <c r="I58" s="33">
        <v>15</v>
      </c>
      <c r="J58" s="33">
        <v>0</v>
      </c>
      <c r="K58" s="33">
        <v>0</v>
      </c>
      <c r="L58" s="33">
        <v>0</v>
      </c>
      <c r="M58" s="33">
        <v>0</v>
      </c>
      <c r="N58" s="31"/>
    </row>
    <row r="59" spans="1:14" s="34" customFormat="1" ht="12.75">
      <c r="A59" s="31">
        <v>2</v>
      </c>
      <c r="B59" s="31" t="s">
        <v>31</v>
      </c>
      <c r="C59" s="33">
        <v>3</v>
      </c>
      <c r="D59" s="32">
        <v>3</v>
      </c>
      <c r="E59" s="33"/>
      <c r="F59" s="33">
        <v>7</v>
      </c>
      <c r="G59" s="33">
        <v>55</v>
      </c>
      <c r="H59" s="33">
        <v>15</v>
      </c>
      <c r="I59" s="33">
        <v>20</v>
      </c>
      <c r="J59" s="33">
        <v>20</v>
      </c>
      <c r="K59" s="33">
        <v>0</v>
      </c>
      <c r="L59" s="33">
        <v>0</v>
      </c>
      <c r="M59" s="33">
        <v>0</v>
      </c>
      <c r="N59" s="31"/>
    </row>
    <row r="60" spans="1:14" s="34" customFormat="1" ht="12.75">
      <c r="A60" s="31">
        <v>3</v>
      </c>
      <c r="B60" s="31" t="s">
        <v>54</v>
      </c>
      <c r="C60" s="33">
        <v>4</v>
      </c>
      <c r="D60" s="33">
        <v>4</v>
      </c>
      <c r="E60" s="33"/>
      <c r="F60" s="33">
        <v>4</v>
      </c>
      <c r="G60" s="33">
        <v>30</v>
      </c>
      <c r="H60" s="33">
        <v>0</v>
      </c>
      <c r="I60" s="33">
        <v>0</v>
      </c>
      <c r="J60" s="33">
        <v>0</v>
      </c>
      <c r="K60" s="33">
        <v>15</v>
      </c>
      <c r="L60" s="33">
        <v>15</v>
      </c>
      <c r="M60" s="33">
        <v>0</v>
      </c>
      <c r="N60" s="31"/>
    </row>
    <row r="61" spans="1:14" s="25" customFormat="1" ht="12.75">
      <c r="A61" s="22">
        <v>4</v>
      </c>
      <c r="B61" s="22" t="s">
        <v>52</v>
      </c>
      <c r="C61" s="23">
        <v>3</v>
      </c>
      <c r="D61" s="23">
        <v>3</v>
      </c>
      <c r="E61" s="23"/>
      <c r="F61" s="23">
        <v>3</v>
      </c>
      <c r="G61" s="23">
        <v>30</v>
      </c>
      <c r="H61" s="24">
        <v>15</v>
      </c>
      <c r="I61" s="24">
        <v>15</v>
      </c>
      <c r="J61" s="24">
        <v>0</v>
      </c>
      <c r="K61" s="24">
        <v>0</v>
      </c>
      <c r="L61" s="24">
        <v>0</v>
      </c>
      <c r="M61" s="24">
        <v>0</v>
      </c>
      <c r="N61" s="22"/>
    </row>
    <row r="62" spans="1:14" s="25" customFormat="1" ht="12.75">
      <c r="A62" s="22">
        <v>5</v>
      </c>
      <c r="B62" s="22" t="s">
        <v>55</v>
      </c>
      <c r="C62" s="23"/>
      <c r="D62" s="23">
        <v>4</v>
      </c>
      <c r="E62" s="23"/>
      <c r="F62" s="23">
        <v>3</v>
      </c>
      <c r="G62" s="23">
        <v>20</v>
      </c>
      <c r="H62" s="23">
        <v>0</v>
      </c>
      <c r="I62" s="23">
        <v>0</v>
      </c>
      <c r="J62" s="23">
        <v>0</v>
      </c>
      <c r="K62" s="23">
        <v>10</v>
      </c>
      <c r="L62" s="23">
        <v>0</v>
      </c>
      <c r="M62" s="23">
        <v>10</v>
      </c>
      <c r="N62" s="22"/>
    </row>
    <row r="63" spans="1:14" s="25" customFormat="1" ht="12.75">
      <c r="A63" s="22">
        <v>6</v>
      </c>
      <c r="B63" s="22" t="s">
        <v>39</v>
      </c>
      <c r="C63" s="23"/>
      <c r="D63" s="43">
        <v>4</v>
      </c>
      <c r="E63" s="23"/>
      <c r="F63" s="23">
        <v>4</v>
      </c>
      <c r="G63" s="23">
        <v>30</v>
      </c>
      <c r="H63" s="23">
        <v>0</v>
      </c>
      <c r="I63" s="23">
        <v>0</v>
      </c>
      <c r="J63" s="23">
        <v>0</v>
      </c>
      <c r="K63" s="23">
        <v>15</v>
      </c>
      <c r="L63" s="23">
        <v>0</v>
      </c>
      <c r="M63" s="23">
        <v>15</v>
      </c>
      <c r="N63" s="22"/>
    </row>
    <row r="64" spans="1:14" s="25" customFormat="1" ht="12.75">
      <c r="A64" s="35">
        <v>7</v>
      </c>
      <c r="B64" s="35" t="s">
        <v>33</v>
      </c>
      <c r="C64" s="36"/>
      <c r="D64" s="37"/>
      <c r="E64" s="36">
        <v>4</v>
      </c>
      <c r="F64" s="36">
        <v>1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5" t="s">
        <v>34</v>
      </c>
    </row>
    <row r="65" spans="1:14" s="25" customFormat="1" ht="12.75">
      <c r="A65" s="28">
        <v>8</v>
      </c>
      <c r="B65" s="28" t="s">
        <v>32</v>
      </c>
      <c r="C65" s="18"/>
      <c r="D65" s="42"/>
      <c r="E65" s="18">
        <v>4</v>
      </c>
      <c r="F65" s="18">
        <v>0</v>
      </c>
      <c r="G65" s="18">
        <v>15</v>
      </c>
      <c r="H65" s="29">
        <v>0</v>
      </c>
      <c r="I65" s="29">
        <v>0</v>
      </c>
      <c r="J65" s="29">
        <v>0</v>
      </c>
      <c r="K65" s="29">
        <v>0</v>
      </c>
      <c r="L65" s="29">
        <v>15</v>
      </c>
      <c r="M65" s="29">
        <v>0</v>
      </c>
      <c r="N65" s="35"/>
    </row>
    <row r="66" spans="1:14" s="25" customFormat="1" ht="12.75">
      <c r="A66" s="49">
        <v>9</v>
      </c>
      <c r="B66" s="50" t="s">
        <v>21</v>
      </c>
      <c r="C66" s="51">
        <v>4</v>
      </c>
      <c r="D66" s="51" t="s">
        <v>150</v>
      </c>
      <c r="E66" s="51"/>
      <c r="F66" s="52">
        <v>5</v>
      </c>
      <c r="G66" s="51">
        <v>60</v>
      </c>
      <c r="H66" s="52">
        <v>0</v>
      </c>
      <c r="I66" s="52">
        <v>30</v>
      </c>
      <c r="J66" s="52">
        <v>0</v>
      </c>
      <c r="K66" s="52">
        <v>0</v>
      </c>
      <c r="L66" s="52">
        <v>30</v>
      </c>
      <c r="M66" s="52">
        <v>0</v>
      </c>
      <c r="N66" s="49" t="s">
        <v>184</v>
      </c>
    </row>
    <row r="67" spans="1:14" s="25" customFormat="1" ht="12.75">
      <c r="A67" s="49">
        <v>10</v>
      </c>
      <c r="B67" s="49" t="s">
        <v>96</v>
      </c>
      <c r="C67" s="51"/>
      <c r="D67" s="51" t="s">
        <v>150</v>
      </c>
      <c r="E67" s="51"/>
      <c r="F67" s="52">
        <v>2</v>
      </c>
      <c r="G67" s="51">
        <v>60</v>
      </c>
      <c r="H67" s="52">
        <v>0</v>
      </c>
      <c r="I67" s="52">
        <v>30</v>
      </c>
      <c r="J67" s="52">
        <v>0</v>
      </c>
      <c r="K67" s="52">
        <v>0</v>
      </c>
      <c r="L67" s="52">
        <v>30</v>
      </c>
      <c r="M67" s="52">
        <v>0</v>
      </c>
      <c r="N67" s="49" t="s">
        <v>185</v>
      </c>
    </row>
    <row r="68" spans="1:14" s="25" customFormat="1" ht="12.75">
      <c r="A68" s="49">
        <v>11</v>
      </c>
      <c r="B68" s="49" t="s">
        <v>97</v>
      </c>
      <c r="C68" s="51"/>
      <c r="D68" s="51"/>
      <c r="E68" s="51">
        <v>3</v>
      </c>
      <c r="F68" s="52">
        <v>0</v>
      </c>
      <c r="G68" s="51">
        <v>15</v>
      </c>
      <c r="H68" s="52">
        <v>0</v>
      </c>
      <c r="I68" s="52">
        <v>15</v>
      </c>
      <c r="J68" s="52">
        <v>0</v>
      </c>
      <c r="K68" s="52">
        <v>0</v>
      </c>
      <c r="L68" s="52">
        <v>0</v>
      </c>
      <c r="M68" s="52">
        <v>0</v>
      </c>
      <c r="N68" s="49"/>
    </row>
    <row r="69" spans="1:14" s="25" customFormat="1" ht="12.75">
      <c r="A69" s="3">
        <v>12</v>
      </c>
      <c r="B69" s="3" t="s">
        <v>53</v>
      </c>
      <c r="C69" s="2"/>
      <c r="D69" s="4">
        <v>3</v>
      </c>
      <c r="E69" s="2"/>
      <c r="F69" s="2">
        <v>1</v>
      </c>
      <c r="G69" s="2">
        <v>15</v>
      </c>
      <c r="H69" s="2">
        <v>15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3"/>
    </row>
    <row r="70" spans="1:14" s="25" customFormat="1" ht="12.75">
      <c r="A70" s="3">
        <v>13</v>
      </c>
      <c r="B70" s="3" t="s">
        <v>56</v>
      </c>
      <c r="C70" s="2"/>
      <c r="D70" s="2">
        <v>4</v>
      </c>
      <c r="E70" s="2"/>
      <c r="F70" s="2">
        <v>1</v>
      </c>
      <c r="G70" s="2">
        <v>15</v>
      </c>
      <c r="H70" s="2">
        <v>0</v>
      </c>
      <c r="I70" s="2">
        <v>0</v>
      </c>
      <c r="J70" s="2">
        <v>0</v>
      </c>
      <c r="K70" s="2">
        <v>15</v>
      </c>
      <c r="L70" s="2">
        <v>0</v>
      </c>
      <c r="M70" s="2">
        <v>0</v>
      </c>
      <c r="N70" s="9"/>
    </row>
    <row r="71" spans="1:14" s="25" customFormat="1" ht="12.75">
      <c r="A71" s="3">
        <v>14</v>
      </c>
      <c r="B71" s="3" t="s">
        <v>59</v>
      </c>
      <c r="C71" s="2">
        <v>4</v>
      </c>
      <c r="D71" s="2">
        <v>4</v>
      </c>
      <c r="E71" s="2"/>
      <c r="F71" s="2">
        <v>1</v>
      </c>
      <c r="G71" s="2">
        <v>28</v>
      </c>
      <c r="H71" s="2">
        <v>0</v>
      </c>
      <c r="I71" s="2">
        <v>0</v>
      </c>
      <c r="J71" s="2">
        <v>0</v>
      </c>
      <c r="K71" s="2">
        <v>28</v>
      </c>
      <c r="L71" s="2">
        <v>0</v>
      </c>
      <c r="M71" s="2">
        <v>0</v>
      </c>
      <c r="N71" s="3"/>
    </row>
    <row r="72" spans="1:14" s="25" customFormat="1" ht="12.75">
      <c r="A72" s="3">
        <v>15</v>
      </c>
      <c r="B72" s="3" t="s">
        <v>76</v>
      </c>
      <c r="C72" s="4">
        <v>4</v>
      </c>
      <c r="D72" s="4">
        <v>4</v>
      </c>
      <c r="E72" s="4"/>
      <c r="F72" s="2">
        <v>2</v>
      </c>
      <c r="G72" s="4">
        <v>30</v>
      </c>
      <c r="H72" s="2">
        <v>0</v>
      </c>
      <c r="I72" s="2">
        <v>0</v>
      </c>
      <c r="J72" s="2">
        <v>0</v>
      </c>
      <c r="K72" s="2">
        <v>15</v>
      </c>
      <c r="L72" s="2">
        <v>15</v>
      </c>
      <c r="M72" s="2">
        <v>0</v>
      </c>
      <c r="N72" s="3"/>
    </row>
    <row r="73" spans="1:14" s="25" customFormat="1" ht="12.75">
      <c r="A73" s="3">
        <v>16</v>
      </c>
      <c r="B73" s="3" t="s">
        <v>57</v>
      </c>
      <c r="C73" s="2"/>
      <c r="D73" s="2">
        <v>4</v>
      </c>
      <c r="E73" s="2"/>
      <c r="F73" s="2">
        <v>1</v>
      </c>
      <c r="G73" s="2">
        <v>25</v>
      </c>
      <c r="H73" s="5">
        <v>0</v>
      </c>
      <c r="I73" s="5">
        <v>0</v>
      </c>
      <c r="J73" s="5">
        <v>0</v>
      </c>
      <c r="K73" s="5">
        <v>13</v>
      </c>
      <c r="L73" s="5">
        <v>12</v>
      </c>
      <c r="M73" s="5">
        <v>0</v>
      </c>
      <c r="N73" s="3"/>
    </row>
    <row r="74" spans="1:14" s="25" customFormat="1" ht="12.75">
      <c r="A74" s="28">
        <v>17</v>
      </c>
      <c r="B74" s="3" t="s">
        <v>83</v>
      </c>
      <c r="C74" s="18"/>
      <c r="D74" s="18">
        <v>3</v>
      </c>
      <c r="E74" s="18"/>
      <c r="F74" s="18">
        <v>2</v>
      </c>
      <c r="G74" s="18">
        <v>30</v>
      </c>
      <c r="H74" s="29">
        <v>15</v>
      </c>
      <c r="I74" s="29">
        <v>15</v>
      </c>
      <c r="J74" s="29">
        <v>0</v>
      </c>
      <c r="K74" s="29">
        <v>0</v>
      </c>
      <c r="L74" s="29">
        <v>0</v>
      </c>
      <c r="M74" s="29">
        <v>0</v>
      </c>
      <c r="N74" s="28"/>
    </row>
    <row r="75" spans="1:14" s="25" customFormat="1" ht="12.75">
      <c r="A75" s="3"/>
      <c r="B75" s="47" t="s">
        <v>84</v>
      </c>
      <c r="C75" s="2"/>
      <c r="D75" s="2"/>
      <c r="E75" s="2"/>
      <c r="F75" s="2"/>
      <c r="G75" s="2"/>
      <c r="H75" s="5"/>
      <c r="I75" s="5"/>
      <c r="J75" s="5"/>
      <c r="K75" s="5"/>
      <c r="L75" s="5"/>
      <c r="M75" s="5"/>
      <c r="N75" s="3"/>
    </row>
    <row r="76" spans="1:14" s="38" customFormat="1" ht="12.75">
      <c r="A76" s="3">
        <v>18</v>
      </c>
      <c r="B76" s="3" t="s">
        <v>104</v>
      </c>
      <c r="C76" s="2"/>
      <c r="D76" s="2">
        <v>4</v>
      </c>
      <c r="E76" s="2"/>
      <c r="F76" s="2">
        <v>1</v>
      </c>
      <c r="G76" s="2">
        <v>15</v>
      </c>
      <c r="H76" s="5">
        <v>0</v>
      </c>
      <c r="I76" s="5">
        <v>0</v>
      </c>
      <c r="J76" s="5">
        <v>0</v>
      </c>
      <c r="K76" s="5">
        <v>15</v>
      </c>
      <c r="L76" s="5">
        <v>0</v>
      </c>
      <c r="M76" s="5">
        <v>0</v>
      </c>
      <c r="N76" s="3"/>
    </row>
    <row r="77" spans="1:14" s="41" customFormat="1" ht="12.75">
      <c r="A77" s="3">
        <v>19</v>
      </c>
      <c r="B77" s="3" t="s">
        <v>105</v>
      </c>
      <c r="C77" s="2"/>
      <c r="D77" s="2">
        <v>3</v>
      </c>
      <c r="E77" s="2"/>
      <c r="F77" s="2">
        <v>4</v>
      </c>
      <c r="G77" s="2">
        <v>30</v>
      </c>
      <c r="H77" s="5">
        <v>15</v>
      </c>
      <c r="I77" s="5">
        <v>15</v>
      </c>
      <c r="J77" s="5">
        <v>0</v>
      </c>
      <c r="K77" s="5">
        <v>0</v>
      </c>
      <c r="L77" s="5">
        <v>0</v>
      </c>
      <c r="M77" s="5">
        <v>0</v>
      </c>
      <c r="N77" s="3"/>
    </row>
    <row r="78" spans="1:14" s="30" customFormat="1" ht="12.75">
      <c r="A78" s="28">
        <v>20</v>
      </c>
      <c r="B78" s="28" t="s">
        <v>106</v>
      </c>
      <c r="C78" s="18"/>
      <c r="D78" s="18">
        <v>3</v>
      </c>
      <c r="E78" s="18"/>
      <c r="F78" s="18">
        <v>3</v>
      </c>
      <c r="G78" s="18">
        <v>30</v>
      </c>
      <c r="H78" s="29">
        <v>15</v>
      </c>
      <c r="I78" s="29">
        <v>15</v>
      </c>
      <c r="J78" s="29">
        <v>0</v>
      </c>
      <c r="K78" s="29">
        <v>0</v>
      </c>
      <c r="L78" s="29">
        <v>0</v>
      </c>
      <c r="M78" s="29">
        <v>0</v>
      </c>
      <c r="N78" s="22"/>
    </row>
    <row r="79" spans="1:14" s="1" customFormat="1" ht="12.75">
      <c r="A79" s="28">
        <v>21</v>
      </c>
      <c r="B79" s="28" t="s">
        <v>107</v>
      </c>
      <c r="C79" s="18"/>
      <c r="D79" s="18">
        <v>3</v>
      </c>
      <c r="E79" s="18"/>
      <c r="F79" s="18">
        <v>2</v>
      </c>
      <c r="G79" s="18">
        <v>15</v>
      </c>
      <c r="H79" s="29">
        <v>0</v>
      </c>
      <c r="I79" s="29">
        <v>15</v>
      </c>
      <c r="J79" s="29">
        <v>0</v>
      </c>
      <c r="K79" s="29">
        <v>0</v>
      </c>
      <c r="L79" s="29">
        <v>0</v>
      </c>
      <c r="M79" s="29">
        <v>0</v>
      </c>
      <c r="N79" s="22"/>
    </row>
    <row r="80" spans="1:14" s="1" customFormat="1" ht="12.75">
      <c r="A80" s="3">
        <v>22</v>
      </c>
      <c r="B80" s="3" t="s">
        <v>108</v>
      </c>
      <c r="C80" s="2"/>
      <c r="D80" s="2">
        <v>4</v>
      </c>
      <c r="E80" s="2"/>
      <c r="F80" s="2">
        <v>2</v>
      </c>
      <c r="G80" s="2">
        <v>30</v>
      </c>
      <c r="H80" s="5">
        <v>0</v>
      </c>
      <c r="I80" s="5">
        <v>0</v>
      </c>
      <c r="J80" s="5">
        <v>0</v>
      </c>
      <c r="K80" s="5">
        <v>15</v>
      </c>
      <c r="L80" s="5">
        <v>5</v>
      </c>
      <c r="M80" s="5">
        <v>10</v>
      </c>
      <c r="N80" s="3"/>
    </row>
    <row r="81" spans="1:14" s="1" customFormat="1" ht="12.75">
      <c r="A81" s="3">
        <v>23</v>
      </c>
      <c r="B81" s="3" t="s">
        <v>110</v>
      </c>
      <c r="C81" s="2">
        <v>4</v>
      </c>
      <c r="D81" s="2"/>
      <c r="E81" s="2"/>
      <c r="F81" s="2">
        <v>2</v>
      </c>
      <c r="G81" s="2">
        <v>30</v>
      </c>
      <c r="H81" s="5">
        <v>0</v>
      </c>
      <c r="I81" s="5">
        <v>0</v>
      </c>
      <c r="J81" s="5">
        <v>0</v>
      </c>
      <c r="K81" s="5">
        <v>30</v>
      </c>
      <c r="L81" s="5">
        <v>0</v>
      </c>
      <c r="M81" s="5">
        <v>0</v>
      </c>
      <c r="N81" s="3"/>
    </row>
    <row r="82" spans="1:14" s="1" customFormat="1" ht="12.75">
      <c r="A82" s="3">
        <v>24</v>
      </c>
      <c r="B82" s="3" t="s">
        <v>109</v>
      </c>
      <c r="C82" s="2"/>
      <c r="D82" s="2">
        <v>4</v>
      </c>
      <c r="E82" s="2"/>
      <c r="F82" s="2">
        <v>2</v>
      </c>
      <c r="G82" s="2">
        <v>30</v>
      </c>
      <c r="H82" s="5">
        <v>0</v>
      </c>
      <c r="I82" s="5">
        <v>0</v>
      </c>
      <c r="J82" s="5">
        <v>0</v>
      </c>
      <c r="K82" s="5">
        <v>15</v>
      </c>
      <c r="L82" s="5">
        <v>15</v>
      </c>
      <c r="M82" s="5">
        <v>0</v>
      </c>
      <c r="N82" s="3"/>
    </row>
    <row r="83" spans="1:14" s="1" customFormat="1" ht="12.75">
      <c r="A83" s="3">
        <v>25</v>
      </c>
      <c r="B83" s="3" t="s">
        <v>144</v>
      </c>
      <c r="C83" s="2"/>
      <c r="D83" s="2">
        <v>4</v>
      </c>
      <c r="E83" s="2"/>
      <c r="F83" s="2">
        <v>1</v>
      </c>
      <c r="G83" s="2">
        <v>30</v>
      </c>
      <c r="H83" s="5">
        <v>0</v>
      </c>
      <c r="I83" s="5">
        <v>0</v>
      </c>
      <c r="J83" s="5">
        <v>0</v>
      </c>
      <c r="K83" s="5">
        <v>15</v>
      </c>
      <c r="L83" s="5">
        <v>15</v>
      </c>
      <c r="M83" s="5">
        <v>0</v>
      </c>
      <c r="N83" s="3"/>
    </row>
    <row r="84" spans="1:14" s="30" customFormat="1" ht="12.75">
      <c r="A84" s="3">
        <v>26</v>
      </c>
      <c r="B84" s="3" t="s">
        <v>63</v>
      </c>
      <c r="C84" s="2"/>
      <c r="D84" s="2">
        <v>4</v>
      </c>
      <c r="E84" s="2"/>
      <c r="F84" s="2">
        <v>1</v>
      </c>
      <c r="G84" s="2">
        <v>15</v>
      </c>
      <c r="H84" s="5">
        <v>0</v>
      </c>
      <c r="I84" s="5">
        <v>0</v>
      </c>
      <c r="J84" s="5">
        <v>0</v>
      </c>
      <c r="K84" s="5">
        <v>15</v>
      </c>
      <c r="L84" s="5">
        <v>0</v>
      </c>
      <c r="M84" s="5">
        <v>0</v>
      </c>
      <c r="N84" s="3"/>
    </row>
    <row r="85" spans="1:14" s="14" customFormat="1" ht="12.75">
      <c r="A85" s="12"/>
      <c r="B85" s="12" t="s">
        <v>28</v>
      </c>
      <c r="C85" s="13">
        <f>COUNT(C58:C84)</f>
        <v>8</v>
      </c>
      <c r="D85" s="13"/>
      <c r="E85" s="12"/>
      <c r="F85" s="13">
        <f aca="true" t="shared" si="8" ref="F85:M85">SUM(F58:F84)</f>
        <v>60</v>
      </c>
      <c r="G85" s="13">
        <f t="shared" si="8"/>
        <v>728</v>
      </c>
      <c r="H85" s="13">
        <f t="shared" si="8"/>
        <v>120</v>
      </c>
      <c r="I85" s="13">
        <f t="shared" si="8"/>
        <v>185</v>
      </c>
      <c r="J85" s="13">
        <f t="shared" si="8"/>
        <v>20</v>
      </c>
      <c r="K85" s="13">
        <f t="shared" si="8"/>
        <v>216</v>
      </c>
      <c r="L85" s="13">
        <f t="shared" si="8"/>
        <v>152</v>
      </c>
      <c r="M85" s="13">
        <f t="shared" si="8"/>
        <v>35</v>
      </c>
      <c r="N85" s="12"/>
    </row>
    <row r="86" spans="2:14" s="1" customFormat="1" ht="12.75">
      <c r="B86" s="19" t="s">
        <v>75</v>
      </c>
      <c r="C86" s="20"/>
      <c r="D86" s="20"/>
      <c r="E86" s="20"/>
      <c r="F86" s="14"/>
      <c r="G86" s="99">
        <f>SUM(H85:J85)</f>
        <v>325</v>
      </c>
      <c r="H86" s="99"/>
      <c r="I86" s="99"/>
      <c r="J86" s="109">
        <f>SUM(K85:M85)</f>
        <v>403</v>
      </c>
      <c r="K86" s="109"/>
      <c r="L86" s="109"/>
      <c r="M86" s="11"/>
      <c r="N86" s="10"/>
    </row>
    <row r="87" spans="2:14" s="1" customFormat="1" ht="12.75">
      <c r="B87" s="10" t="s">
        <v>171</v>
      </c>
      <c r="C87" s="20"/>
      <c r="D87" s="20"/>
      <c r="E87" s="20"/>
      <c r="F87" s="14"/>
      <c r="G87" s="64"/>
      <c r="H87" s="64"/>
      <c r="I87" s="64"/>
      <c r="J87" s="64"/>
      <c r="K87" s="64"/>
      <c r="L87" s="64"/>
      <c r="M87" s="11"/>
      <c r="N87" s="10"/>
    </row>
    <row r="88" spans="2:14" s="1" customFormat="1" ht="12.75">
      <c r="B88" s="75" t="s">
        <v>70</v>
      </c>
      <c r="C88" s="20"/>
      <c r="D88" s="20"/>
      <c r="E88" s="20"/>
      <c r="F88" s="75">
        <f>SUM(F58:F84)</f>
        <v>60</v>
      </c>
      <c r="G88" s="78" t="s">
        <v>178</v>
      </c>
      <c r="H88" s="78" t="s">
        <v>179</v>
      </c>
      <c r="I88" s="64"/>
      <c r="J88" s="64"/>
      <c r="K88" s="64"/>
      <c r="L88" s="64"/>
      <c r="M88" s="11"/>
      <c r="N88" s="10"/>
    </row>
    <row r="89" spans="2:14" s="1" customFormat="1" ht="12.75">
      <c r="B89" s="76" t="s">
        <v>85</v>
      </c>
      <c r="C89" s="20"/>
      <c r="D89" s="20"/>
      <c r="E89" s="20"/>
      <c r="F89" s="77">
        <f>SUM(F58:F74)</f>
        <v>42</v>
      </c>
      <c r="G89" s="78">
        <f>+F58+F59+F61+F69+F74</f>
        <v>18</v>
      </c>
      <c r="H89" s="78">
        <f>F89-G89</f>
        <v>24</v>
      </c>
      <c r="I89" s="64"/>
      <c r="J89" s="64"/>
      <c r="K89" s="64"/>
      <c r="L89" s="64"/>
      <c r="M89" s="11"/>
      <c r="N89" s="10"/>
    </row>
    <row r="90" spans="2:14" s="1" customFormat="1" ht="12.75">
      <c r="B90" s="76" t="s">
        <v>177</v>
      </c>
      <c r="C90" s="20"/>
      <c r="D90" s="20"/>
      <c r="E90" s="20"/>
      <c r="F90" s="77">
        <f>SUM(F76:F84)</f>
        <v>18</v>
      </c>
      <c r="G90" s="78">
        <f>+F77+F78+F79</f>
        <v>9</v>
      </c>
      <c r="H90" s="78">
        <f>F90-G90</f>
        <v>9</v>
      </c>
      <c r="I90" s="64"/>
      <c r="J90" s="64"/>
      <c r="K90" s="64"/>
      <c r="L90" s="64"/>
      <c r="M90" s="11"/>
      <c r="N90" s="10"/>
    </row>
    <row r="91" spans="3:14" s="1" customFormat="1" ht="12.75">
      <c r="C91" s="20"/>
      <c r="D91" s="20"/>
      <c r="E91" s="20"/>
      <c r="F91" s="14"/>
      <c r="G91" s="75">
        <f>SUM(G89:G90)</f>
        <v>27</v>
      </c>
      <c r="H91" s="75">
        <f>SUM(H89:H90)</f>
        <v>33</v>
      </c>
      <c r="I91" s="64"/>
      <c r="J91" s="64"/>
      <c r="K91" s="64"/>
      <c r="L91" s="64"/>
      <c r="M91" s="11"/>
      <c r="N91" s="10"/>
    </row>
    <row r="92" spans="2:5" ht="12.75">
      <c r="B92" s="90" t="s">
        <v>78</v>
      </c>
      <c r="C92" s="91"/>
      <c r="D92" s="91"/>
      <c r="E92" s="91"/>
    </row>
    <row r="93" spans="2:13" s="40" customFormat="1" ht="12.75">
      <c r="B93" s="40" t="s">
        <v>79</v>
      </c>
      <c r="F93" s="40">
        <f>SUM(F58:F60)</f>
        <v>16</v>
      </c>
      <c r="G93" s="40">
        <f>SUM(G58:G60)</f>
        <v>130</v>
      </c>
      <c r="H93" s="40">
        <f aca="true" t="shared" si="9" ref="H93:M93">SUM(H58:H60)</f>
        <v>45</v>
      </c>
      <c r="I93" s="40">
        <f t="shared" si="9"/>
        <v>35</v>
      </c>
      <c r="J93" s="40">
        <f t="shared" si="9"/>
        <v>20</v>
      </c>
      <c r="K93" s="40">
        <f t="shared" si="9"/>
        <v>15</v>
      </c>
      <c r="L93" s="40">
        <f t="shared" si="9"/>
        <v>15</v>
      </c>
      <c r="M93" s="40">
        <f t="shared" si="9"/>
        <v>0</v>
      </c>
    </row>
    <row r="94" spans="2:13" s="26" customFormat="1" ht="12.75">
      <c r="B94" s="26" t="s">
        <v>80</v>
      </c>
      <c r="F94" s="26">
        <f>SUM(F61:F63)</f>
        <v>10</v>
      </c>
      <c r="G94" s="26">
        <f>SUM(G61:G63)</f>
        <v>80</v>
      </c>
      <c r="H94" s="26">
        <f aca="true" t="shared" si="10" ref="H94:M94">SUM(H61:H63)</f>
        <v>15</v>
      </c>
      <c r="I94" s="26">
        <f t="shared" si="10"/>
        <v>15</v>
      </c>
      <c r="J94" s="26">
        <f t="shared" si="10"/>
        <v>0</v>
      </c>
      <c r="K94" s="26">
        <f t="shared" si="10"/>
        <v>25</v>
      </c>
      <c r="L94" s="26">
        <f t="shared" si="10"/>
        <v>0</v>
      </c>
      <c r="M94" s="26">
        <f t="shared" si="10"/>
        <v>25</v>
      </c>
    </row>
    <row r="95" spans="2:13" s="41" customFormat="1" ht="12.75">
      <c r="B95" s="41" t="s">
        <v>33</v>
      </c>
      <c r="F95" s="41">
        <f>SUM(F64:F64)</f>
        <v>1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</row>
    <row r="96" spans="2:13" s="41" customFormat="1" ht="12.75">
      <c r="B96" s="41" t="s">
        <v>141</v>
      </c>
      <c r="F96" s="41">
        <f>SUM(F66:F67)</f>
        <v>7</v>
      </c>
      <c r="G96" s="41">
        <f aca="true" t="shared" si="11" ref="G96:M96">SUM(G66:G67)</f>
        <v>120</v>
      </c>
      <c r="H96" s="41">
        <f t="shared" si="11"/>
        <v>0</v>
      </c>
      <c r="I96" s="41">
        <f t="shared" si="11"/>
        <v>60</v>
      </c>
      <c r="J96" s="41">
        <f t="shared" si="11"/>
        <v>0</v>
      </c>
      <c r="K96" s="41">
        <f t="shared" si="11"/>
        <v>0</v>
      </c>
      <c r="L96" s="41">
        <f t="shared" si="11"/>
        <v>60</v>
      </c>
      <c r="M96" s="41">
        <f t="shared" si="11"/>
        <v>0</v>
      </c>
    </row>
    <row r="97" spans="2:13" s="41" customFormat="1" ht="12.75">
      <c r="B97" s="41" t="s">
        <v>142</v>
      </c>
      <c r="F97" s="41">
        <f>SUM(F68:F68)</f>
        <v>0</v>
      </c>
      <c r="G97" s="41">
        <f aca="true" t="shared" si="12" ref="G97:M97">SUM(G68:G68)</f>
        <v>15</v>
      </c>
      <c r="H97" s="41">
        <f t="shared" si="12"/>
        <v>0</v>
      </c>
      <c r="I97" s="41">
        <f t="shared" si="12"/>
        <v>15</v>
      </c>
      <c r="J97" s="41">
        <f t="shared" si="12"/>
        <v>0</v>
      </c>
      <c r="K97" s="41">
        <f t="shared" si="12"/>
        <v>0</v>
      </c>
      <c r="L97" s="41">
        <f t="shared" si="12"/>
        <v>0</v>
      </c>
      <c r="M97" s="41">
        <f t="shared" si="12"/>
        <v>0</v>
      </c>
    </row>
    <row r="98" spans="2:13" s="41" customFormat="1" ht="12.75">
      <c r="B98" s="46" t="s">
        <v>82</v>
      </c>
      <c r="C98"/>
      <c r="D98"/>
      <c r="E98"/>
      <c r="F98">
        <f aca="true" t="shared" si="13" ref="F98:M98">SUM(F93:F97)</f>
        <v>34</v>
      </c>
      <c r="G98">
        <f t="shared" si="13"/>
        <v>345</v>
      </c>
      <c r="H98">
        <f t="shared" si="13"/>
        <v>60</v>
      </c>
      <c r="I98">
        <f t="shared" si="13"/>
        <v>125</v>
      </c>
      <c r="J98">
        <f t="shared" si="13"/>
        <v>20</v>
      </c>
      <c r="K98">
        <f t="shared" si="13"/>
        <v>40</v>
      </c>
      <c r="L98">
        <f t="shared" si="13"/>
        <v>75</v>
      </c>
      <c r="M98">
        <f t="shared" si="13"/>
        <v>25</v>
      </c>
    </row>
    <row r="99" spans="1:14" s="41" customFormat="1" ht="12.75">
      <c r="A99" s="1"/>
      <c r="B99" s="19" t="s">
        <v>176</v>
      </c>
      <c r="C99" s="20"/>
      <c r="D99" s="20"/>
      <c r="E99" s="20"/>
      <c r="F99" s="14"/>
      <c r="G99" s="64"/>
      <c r="H99" s="64"/>
      <c r="I99" s="64"/>
      <c r="J99" s="64"/>
      <c r="K99" s="64"/>
      <c r="L99" s="64"/>
      <c r="M99" s="11"/>
      <c r="N99" s="10"/>
    </row>
    <row r="100" spans="1:14" s="41" customFormat="1" ht="12.75">
      <c r="A100" s="1">
        <v>1</v>
      </c>
      <c r="B100" s="73" t="s">
        <v>172</v>
      </c>
      <c r="C100" s="74"/>
      <c r="D100" s="74"/>
      <c r="E100" s="20"/>
      <c r="F100" s="14"/>
      <c r="G100" s="64"/>
      <c r="H100" s="64"/>
      <c r="I100" s="64"/>
      <c r="J100" s="64"/>
      <c r="K100" s="64"/>
      <c r="L100" s="64"/>
      <c r="M100" s="11"/>
      <c r="N100" s="10"/>
    </row>
    <row r="101" spans="1:14" s="41" customFormat="1" ht="12.75">
      <c r="A101" s="1">
        <v>2</v>
      </c>
      <c r="B101" s="73" t="s">
        <v>173</v>
      </c>
      <c r="C101" s="74"/>
      <c r="D101" s="74"/>
      <c r="E101" s="20"/>
      <c r="F101" s="14"/>
      <c r="G101" s="64"/>
      <c r="H101" s="64"/>
      <c r="I101" s="64"/>
      <c r="J101" s="64"/>
      <c r="K101" s="64"/>
      <c r="L101" s="64"/>
      <c r="M101" s="11"/>
      <c r="N101" s="10"/>
    </row>
    <row r="102" spans="1:14" s="41" customFormat="1" ht="12.75">
      <c r="A102" s="1">
        <v>3</v>
      </c>
      <c r="B102" s="73" t="s">
        <v>174</v>
      </c>
      <c r="C102" s="74"/>
      <c r="D102" s="74"/>
      <c r="E102" s="20"/>
      <c r="F102" s="14"/>
      <c r="G102" s="64"/>
      <c r="H102" s="64"/>
      <c r="I102" s="64"/>
      <c r="J102" s="64"/>
      <c r="K102" s="64"/>
      <c r="L102" s="64"/>
      <c r="M102" s="11"/>
      <c r="N102" s="10"/>
    </row>
    <row r="103" spans="1:14" s="41" customFormat="1" ht="12.75">
      <c r="A103" s="1"/>
      <c r="B103" s="19"/>
      <c r="C103" s="20"/>
      <c r="D103" s="20"/>
      <c r="E103" s="20"/>
      <c r="F103" s="14"/>
      <c r="G103" s="64"/>
      <c r="H103" s="64"/>
      <c r="I103" s="64"/>
      <c r="J103" s="64"/>
      <c r="K103" s="64"/>
      <c r="L103" s="64"/>
      <c r="M103" s="11"/>
      <c r="N103" s="10"/>
    </row>
    <row r="104" spans="1:14" s="41" customFormat="1" ht="12.75">
      <c r="A104" s="1"/>
      <c r="B104" s="19" t="s">
        <v>175</v>
      </c>
      <c r="C104" s="20"/>
      <c r="D104" s="20"/>
      <c r="E104" s="20"/>
      <c r="F104" s="14"/>
      <c r="G104" s="64"/>
      <c r="H104" s="64"/>
      <c r="I104" s="64"/>
      <c r="J104" s="64"/>
      <c r="K104" s="64"/>
      <c r="L104" s="64"/>
      <c r="M104" s="11"/>
      <c r="N104" s="10"/>
    </row>
    <row r="105" s="41" customFormat="1" ht="12.75"/>
    <row r="107" spans="2:13" ht="12.75">
      <c r="B107" s="16" t="s">
        <v>0</v>
      </c>
      <c r="D107" s="16"/>
      <c r="E107" s="21" t="s">
        <v>42</v>
      </c>
      <c r="F107" s="21" t="s">
        <v>1</v>
      </c>
      <c r="G107" s="21"/>
      <c r="H107" s="16"/>
      <c r="I107" s="16"/>
      <c r="J107" s="16"/>
      <c r="K107" s="16"/>
      <c r="L107" s="16"/>
      <c r="M107" s="16"/>
    </row>
    <row r="108" spans="2:13" ht="12.75">
      <c r="B108" t="s">
        <v>2</v>
      </c>
      <c r="D108" s="17"/>
      <c r="E108" s="67">
        <f>G108/G111</f>
        <v>0.465149359886202</v>
      </c>
      <c r="F108" s="21" t="s">
        <v>43</v>
      </c>
      <c r="G108" s="21">
        <f>H144+K144</f>
        <v>327</v>
      </c>
      <c r="H108" s="16"/>
      <c r="I108" s="16"/>
      <c r="J108" s="16"/>
      <c r="K108" s="16"/>
      <c r="L108" s="16"/>
      <c r="M108" s="16"/>
    </row>
    <row r="109" spans="2:13" ht="12.75">
      <c r="B109" t="s">
        <v>95</v>
      </c>
      <c r="D109" s="17"/>
      <c r="E109" s="67">
        <f>G109/G111</f>
        <v>0.3684210526315789</v>
      </c>
      <c r="F109" s="21" t="s">
        <v>44</v>
      </c>
      <c r="G109" s="21">
        <f>I144+L144</f>
        <v>259</v>
      </c>
      <c r="H109" s="16"/>
      <c r="I109" s="16"/>
      <c r="J109" s="16"/>
      <c r="K109" s="16"/>
      <c r="L109" s="16"/>
      <c r="M109" s="16"/>
    </row>
    <row r="110" spans="2:13" ht="12.75">
      <c r="B110" t="s">
        <v>35</v>
      </c>
      <c r="D110" s="17"/>
      <c r="E110" s="67">
        <f>G110/G111</f>
        <v>0.16642958748221906</v>
      </c>
      <c r="F110" s="21" t="s">
        <v>45</v>
      </c>
      <c r="G110" s="21">
        <f>J144+M144</f>
        <v>117</v>
      </c>
      <c r="H110" s="16"/>
      <c r="I110" s="16"/>
      <c r="J110" s="16"/>
      <c r="K110" s="16"/>
      <c r="L110" s="16"/>
      <c r="M110" s="16"/>
    </row>
    <row r="111" spans="2:13" ht="12.75">
      <c r="B111" t="s">
        <v>47</v>
      </c>
      <c r="D111" s="16"/>
      <c r="E111" s="67">
        <f>SUM(E108:E110)</f>
        <v>1</v>
      </c>
      <c r="F111" s="21" t="s">
        <v>4</v>
      </c>
      <c r="G111" s="21">
        <f>SUM(G108:G110)</f>
        <v>703</v>
      </c>
      <c r="H111" s="16"/>
      <c r="I111" s="16"/>
      <c r="J111" s="16"/>
      <c r="K111" s="16"/>
      <c r="L111" s="16"/>
      <c r="M111" s="16"/>
    </row>
    <row r="112" ht="12.75">
      <c r="B112" t="s">
        <v>58</v>
      </c>
    </row>
    <row r="113" spans="1:14" ht="12.75" customHeight="1">
      <c r="A113" s="92" t="s">
        <v>36</v>
      </c>
      <c r="B113" s="93" t="s">
        <v>5</v>
      </c>
      <c r="C113" s="96" t="s">
        <v>6</v>
      </c>
      <c r="D113" s="97"/>
      <c r="E113" s="98"/>
      <c r="F113" s="79" t="s">
        <v>7</v>
      </c>
      <c r="G113" s="96" t="s">
        <v>8</v>
      </c>
      <c r="H113" s="97"/>
      <c r="I113" s="97"/>
      <c r="J113" s="97"/>
      <c r="K113" s="97"/>
      <c r="L113" s="97"/>
      <c r="M113" s="98"/>
      <c r="N113" s="104" t="s">
        <v>9</v>
      </c>
    </row>
    <row r="114" spans="1:14" s="1" customFormat="1" ht="12.75">
      <c r="A114" s="92"/>
      <c r="B114" s="94"/>
      <c r="C114" s="80" t="s">
        <v>10</v>
      </c>
      <c r="D114" s="80" t="s">
        <v>11</v>
      </c>
      <c r="E114" s="81" t="s">
        <v>12</v>
      </c>
      <c r="F114" s="107" t="s">
        <v>70</v>
      </c>
      <c r="G114" s="81" t="s">
        <v>4</v>
      </c>
      <c r="H114" s="100" t="s">
        <v>154</v>
      </c>
      <c r="I114" s="101"/>
      <c r="J114" s="102"/>
      <c r="K114" s="100" t="s">
        <v>155</v>
      </c>
      <c r="L114" s="101"/>
      <c r="M114" s="102"/>
      <c r="N114" s="105"/>
    </row>
    <row r="115" spans="1:14" s="1" customFormat="1" ht="12.75">
      <c r="A115" s="92"/>
      <c r="B115" s="95"/>
      <c r="C115" s="83"/>
      <c r="D115" s="83" t="s">
        <v>15</v>
      </c>
      <c r="E115" s="84" t="s">
        <v>16</v>
      </c>
      <c r="F115" s="108"/>
      <c r="G115" s="84" t="s">
        <v>17</v>
      </c>
      <c r="H115" s="82" t="s">
        <v>18</v>
      </c>
      <c r="I115" s="85" t="s">
        <v>19</v>
      </c>
      <c r="J115" s="85" t="s">
        <v>20</v>
      </c>
      <c r="K115" s="85" t="s">
        <v>18</v>
      </c>
      <c r="L115" s="85" t="s">
        <v>19</v>
      </c>
      <c r="M115" s="85" t="s">
        <v>20</v>
      </c>
      <c r="N115" s="106"/>
    </row>
    <row r="116" spans="1:14" s="25" customFormat="1" ht="12.75">
      <c r="A116" s="22">
        <f>A115+1</f>
        <v>1</v>
      </c>
      <c r="B116" s="45" t="s">
        <v>60</v>
      </c>
      <c r="C116" s="43">
        <v>5</v>
      </c>
      <c r="D116" s="43">
        <v>5</v>
      </c>
      <c r="E116" s="43"/>
      <c r="F116" s="23">
        <v>3</v>
      </c>
      <c r="G116" s="43">
        <v>30</v>
      </c>
      <c r="H116" s="23">
        <v>15</v>
      </c>
      <c r="I116" s="23">
        <v>15</v>
      </c>
      <c r="J116" s="23">
        <v>0</v>
      </c>
      <c r="K116" s="23">
        <v>0</v>
      </c>
      <c r="L116" s="23">
        <v>0</v>
      </c>
      <c r="M116" s="23">
        <v>0</v>
      </c>
      <c r="N116" s="22"/>
    </row>
    <row r="117" spans="1:14" s="25" customFormat="1" ht="12.75">
      <c r="A117" s="22">
        <v>2</v>
      </c>
      <c r="B117" s="22" t="s">
        <v>64</v>
      </c>
      <c r="C117" s="43">
        <v>5</v>
      </c>
      <c r="D117" s="43">
        <v>5</v>
      </c>
      <c r="E117" s="43"/>
      <c r="F117" s="23">
        <v>3</v>
      </c>
      <c r="G117" s="43">
        <v>30</v>
      </c>
      <c r="H117" s="23">
        <v>15</v>
      </c>
      <c r="I117" s="23">
        <v>15</v>
      </c>
      <c r="J117" s="23">
        <v>0</v>
      </c>
      <c r="K117" s="23">
        <v>0</v>
      </c>
      <c r="L117" s="23">
        <v>0</v>
      </c>
      <c r="M117" s="23">
        <v>0</v>
      </c>
      <c r="N117" s="22"/>
    </row>
    <row r="118" spans="1:14" s="25" customFormat="1" ht="12.75">
      <c r="A118" s="22">
        <v>3</v>
      </c>
      <c r="B118" s="22" t="s">
        <v>65</v>
      </c>
      <c r="C118" s="23"/>
      <c r="D118" s="43">
        <v>5</v>
      </c>
      <c r="E118" s="23"/>
      <c r="F118" s="23">
        <v>3</v>
      </c>
      <c r="G118" s="23">
        <v>30</v>
      </c>
      <c r="H118" s="23">
        <v>15</v>
      </c>
      <c r="I118" s="23">
        <v>15</v>
      </c>
      <c r="J118" s="23">
        <v>0</v>
      </c>
      <c r="K118" s="23">
        <v>0</v>
      </c>
      <c r="L118" s="23">
        <v>0</v>
      </c>
      <c r="M118" s="23">
        <v>0</v>
      </c>
      <c r="N118" s="22"/>
    </row>
    <row r="119" spans="1:14" s="25" customFormat="1" ht="12.75">
      <c r="A119" s="22">
        <v>4</v>
      </c>
      <c r="B119" s="22" t="s">
        <v>66</v>
      </c>
      <c r="C119" s="23"/>
      <c r="D119" s="23">
        <v>6</v>
      </c>
      <c r="E119" s="23"/>
      <c r="F119" s="23">
        <v>3</v>
      </c>
      <c r="G119" s="23">
        <v>30</v>
      </c>
      <c r="H119" s="23">
        <v>0</v>
      </c>
      <c r="I119" s="23">
        <v>0</v>
      </c>
      <c r="J119" s="23">
        <v>0</v>
      </c>
      <c r="K119" s="23">
        <v>15</v>
      </c>
      <c r="L119" s="23">
        <v>15</v>
      </c>
      <c r="M119" s="23">
        <v>0</v>
      </c>
      <c r="N119" s="22"/>
    </row>
    <row r="120" spans="1:14" s="25" customFormat="1" ht="12.75">
      <c r="A120" s="22">
        <v>5</v>
      </c>
      <c r="B120" s="22" t="s">
        <v>40</v>
      </c>
      <c r="C120" s="23"/>
      <c r="D120" s="23">
        <v>6</v>
      </c>
      <c r="E120" s="23"/>
      <c r="F120" s="23">
        <v>3</v>
      </c>
      <c r="G120" s="23">
        <v>30</v>
      </c>
      <c r="H120" s="23">
        <v>0</v>
      </c>
      <c r="I120" s="23">
        <v>0</v>
      </c>
      <c r="J120" s="23">
        <v>0</v>
      </c>
      <c r="K120" s="23">
        <v>15</v>
      </c>
      <c r="L120" s="23">
        <v>0</v>
      </c>
      <c r="M120" s="23">
        <v>15</v>
      </c>
      <c r="N120" s="22"/>
    </row>
    <row r="121" spans="1:14" s="25" customFormat="1" ht="12.75">
      <c r="A121" s="22">
        <v>6</v>
      </c>
      <c r="B121" s="22" t="s">
        <v>189</v>
      </c>
      <c r="C121" s="23"/>
      <c r="D121" s="23">
        <v>6</v>
      </c>
      <c r="E121" s="23"/>
      <c r="F121" s="23">
        <v>4</v>
      </c>
      <c r="G121" s="23">
        <v>40</v>
      </c>
      <c r="H121" s="24">
        <v>0</v>
      </c>
      <c r="I121" s="24">
        <v>0</v>
      </c>
      <c r="J121" s="24">
        <v>0</v>
      </c>
      <c r="K121" s="24">
        <v>10</v>
      </c>
      <c r="L121" s="24">
        <v>0</v>
      </c>
      <c r="M121" s="24">
        <v>30</v>
      </c>
      <c r="N121" s="22"/>
    </row>
    <row r="122" spans="1:14" s="1" customFormat="1" ht="12.75">
      <c r="A122" s="3">
        <v>7</v>
      </c>
      <c r="B122" s="3" t="s">
        <v>37</v>
      </c>
      <c r="C122" s="4"/>
      <c r="D122" s="4">
        <v>5</v>
      </c>
      <c r="E122" s="4"/>
      <c r="F122" s="2">
        <v>1</v>
      </c>
      <c r="G122" s="4">
        <v>27</v>
      </c>
      <c r="H122" s="2">
        <v>10</v>
      </c>
      <c r="I122" s="2">
        <v>0</v>
      </c>
      <c r="J122" s="2">
        <v>17</v>
      </c>
      <c r="K122" s="2">
        <v>0</v>
      </c>
      <c r="L122" s="2">
        <v>0</v>
      </c>
      <c r="M122" s="2">
        <v>0</v>
      </c>
      <c r="N122" s="3"/>
    </row>
    <row r="123" spans="1:14" s="1" customFormat="1" ht="12.75">
      <c r="A123" s="3">
        <v>8</v>
      </c>
      <c r="B123" s="3" t="s">
        <v>77</v>
      </c>
      <c r="C123" s="2"/>
      <c r="D123" s="4">
        <v>5</v>
      </c>
      <c r="E123" s="2"/>
      <c r="F123" s="2">
        <v>1</v>
      </c>
      <c r="G123" s="2">
        <v>13</v>
      </c>
      <c r="H123" s="2">
        <v>3</v>
      </c>
      <c r="I123" s="2">
        <v>10</v>
      </c>
      <c r="J123" s="2">
        <v>0</v>
      </c>
      <c r="K123" s="2">
        <v>0</v>
      </c>
      <c r="L123" s="2">
        <v>0</v>
      </c>
      <c r="M123" s="2">
        <v>0</v>
      </c>
      <c r="N123" s="3"/>
    </row>
    <row r="124" spans="1:14" s="1" customFormat="1" ht="12.75">
      <c r="A124" s="3">
        <v>9</v>
      </c>
      <c r="B124" s="3" t="s">
        <v>73</v>
      </c>
      <c r="C124" s="2"/>
      <c r="D124" s="2">
        <v>5</v>
      </c>
      <c r="E124" s="2"/>
      <c r="F124" s="2">
        <v>1</v>
      </c>
      <c r="G124" s="2">
        <v>12</v>
      </c>
      <c r="H124" s="5">
        <v>12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3"/>
    </row>
    <row r="125" spans="1:14" s="1" customFormat="1" ht="12.75">
      <c r="A125" s="3">
        <f>A124+1</f>
        <v>10</v>
      </c>
      <c r="B125" s="3" t="s">
        <v>74</v>
      </c>
      <c r="C125" s="2"/>
      <c r="D125" s="4">
        <v>5</v>
      </c>
      <c r="E125" s="2"/>
      <c r="F125" s="2">
        <v>1</v>
      </c>
      <c r="G125" s="2">
        <v>25</v>
      </c>
      <c r="H125" s="2">
        <v>13</v>
      </c>
      <c r="I125" s="2">
        <v>12</v>
      </c>
      <c r="J125" s="2">
        <v>0</v>
      </c>
      <c r="K125" s="2">
        <v>0</v>
      </c>
      <c r="L125" s="2">
        <v>0</v>
      </c>
      <c r="M125" s="2">
        <v>0</v>
      </c>
      <c r="N125" s="3"/>
    </row>
    <row r="126" spans="1:14" s="1" customFormat="1" ht="12.75">
      <c r="A126" s="3">
        <f>A125+1</f>
        <v>11</v>
      </c>
      <c r="B126" s="6" t="s">
        <v>32</v>
      </c>
      <c r="C126" s="7"/>
      <c r="D126" s="8"/>
      <c r="E126" s="7" t="s">
        <v>151</v>
      </c>
      <c r="F126" s="2">
        <v>10</v>
      </c>
      <c r="G126" s="2">
        <v>45</v>
      </c>
      <c r="H126" s="2">
        <v>0</v>
      </c>
      <c r="I126" s="2">
        <v>15</v>
      </c>
      <c r="J126" s="2">
        <v>0</v>
      </c>
      <c r="K126" s="2">
        <v>0</v>
      </c>
      <c r="L126" s="2">
        <v>30</v>
      </c>
      <c r="M126" s="2">
        <v>0</v>
      </c>
      <c r="N126" s="3" t="s">
        <v>187</v>
      </c>
    </row>
    <row r="127" spans="1:14" s="1" customFormat="1" ht="12.75">
      <c r="A127" s="3">
        <f>A126+1</f>
        <v>12</v>
      </c>
      <c r="B127" s="6" t="s">
        <v>61</v>
      </c>
      <c r="C127" s="7"/>
      <c r="D127" s="8">
        <v>5</v>
      </c>
      <c r="E127" s="7"/>
      <c r="F127" s="2">
        <v>1</v>
      </c>
      <c r="G127" s="2">
        <v>15</v>
      </c>
      <c r="H127" s="2">
        <v>15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3"/>
    </row>
    <row r="128" spans="1:14" s="1" customFormat="1" ht="12.75">
      <c r="A128" s="3">
        <f>A127+1</f>
        <v>13</v>
      </c>
      <c r="B128" s="6" t="s">
        <v>62</v>
      </c>
      <c r="C128" s="7">
        <v>5</v>
      </c>
      <c r="D128" s="8">
        <v>5</v>
      </c>
      <c r="E128" s="7"/>
      <c r="F128" s="7">
        <v>1</v>
      </c>
      <c r="G128" s="7">
        <v>28</v>
      </c>
      <c r="H128" s="5">
        <v>18</v>
      </c>
      <c r="I128" s="5">
        <v>10</v>
      </c>
      <c r="J128" s="5">
        <v>0</v>
      </c>
      <c r="K128" s="5">
        <v>0</v>
      </c>
      <c r="L128" s="5">
        <v>0</v>
      </c>
      <c r="M128" s="5">
        <v>0</v>
      </c>
      <c r="N128" s="6"/>
    </row>
    <row r="129" spans="1:14" s="1" customFormat="1" ht="12.75">
      <c r="A129" s="3">
        <f>A128+1</f>
        <v>14</v>
      </c>
      <c r="B129" s="3" t="s">
        <v>72</v>
      </c>
      <c r="C129" s="2"/>
      <c r="D129" s="4">
        <v>5</v>
      </c>
      <c r="E129" s="2"/>
      <c r="F129" s="2">
        <v>2</v>
      </c>
      <c r="G129" s="2">
        <v>30</v>
      </c>
      <c r="H129" s="2">
        <v>15</v>
      </c>
      <c r="I129" s="2">
        <v>0</v>
      </c>
      <c r="J129" s="2">
        <v>15</v>
      </c>
      <c r="K129" s="2">
        <v>0</v>
      </c>
      <c r="L129" s="2">
        <v>0</v>
      </c>
      <c r="M129" s="2">
        <v>0</v>
      </c>
      <c r="N129" s="3"/>
    </row>
    <row r="130" spans="1:14" s="1" customFormat="1" ht="12.75">
      <c r="A130" s="3">
        <v>15</v>
      </c>
      <c r="B130" s="3" t="s">
        <v>67</v>
      </c>
      <c r="C130" s="2">
        <v>6</v>
      </c>
      <c r="D130" s="2">
        <v>6</v>
      </c>
      <c r="E130" s="2"/>
      <c r="F130" s="2">
        <v>1</v>
      </c>
      <c r="G130" s="2">
        <v>25</v>
      </c>
      <c r="H130" s="2">
        <v>0</v>
      </c>
      <c r="I130" s="2">
        <v>0</v>
      </c>
      <c r="J130" s="2">
        <v>0</v>
      </c>
      <c r="K130" s="2">
        <v>13</v>
      </c>
      <c r="L130" s="2">
        <v>12</v>
      </c>
      <c r="M130" s="2">
        <v>0</v>
      </c>
      <c r="N130" s="3"/>
    </row>
    <row r="131" spans="1:14" s="1" customFormat="1" ht="12.75">
      <c r="A131" s="3">
        <v>16</v>
      </c>
      <c r="B131" s="3" t="s">
        <v>38</v>
      </c>
      <c r="C131" s="2">
        <v>6</v>
      </c>
      <c r="D131" s="2">
        <v>6</v>
      </c>
      <c r="E131" s="2"/>
      <c r="F131" s="2">
        <v>2</v>
      </c>
      <c r="G131" s="2">
        <v>30</v>
      </c>
      <c r="H131" s="2">
        <v>0</v>
      </c>
      <c r="I131" s="2">
        <v>0</v>
      </c>
      <c r="J131" s="2">
        <v>0</v>
      </c>
      <c r="K131" s="2">
        <v>15</v>
      </c>
      <c r="L131" s="2">
        <v>15</v>
      </c>
      <c r="M131" s="2">
        <v>0</v>
      </c>
      <c r="N131" s="9"/>
    </row>
    <row r="132" spans="1:14" s="1" customFormat="1" ht="12.75">
      <c r="A132" s="3">
        <v>17</v>
      </c>
      <c r="B132" s="3" t="s">
        <v>68</v>
      </c>
      <c r="C132" s="4"/>
      <c r="D132" s="4">
        <v>6</v>
      </c>
      <c r="E132" s="4"/>
      <c r="F132" s="2">
        <v>1</v>
      </c>
      <c r="G132" s="4">
        <v>15</v>
      </c>
      <c r="H132" s="2">
        <v>0</v>
      </c>
      <c r="I132" s="2">
        <v>0</v>
      </c>
      <c r="J132" s="2">
        <v>0</v>
      </c>
      <c r="K132" s="2">
        <v>15</v>
      </c>
      <c r="L132" s="2">
        <v>0</v>
      </c>
      <c r="M132" s="2">
        <v>0</v>
      </c>
      <c r="N132" s="3"/>
    </row>
    <row r="133" spans="1:14" s="1" customFormat="1" ht="12.75">
      <c r="A133" s="3">
        <v>18</v>
      </c>
      <c r="B133" s="3" t="s">
        <v>69</v>
      </c>
      <c r="C133" s="2">
        <v>6</v>
      </c>
      <c r="D133" s="2"/>
      <c r="E133" s="2"/>
      <c r="F133" s="2">
        <v>1</v>
      </c>
      <c r="G133" s="2">
        <v>15</v>
      </c>
      <c r="H133" s="5">
        <v>0</v>
      </c>
      <c r="I133" s="5">
        <v>0</v>
      </c>
      <c r="J133" s="5">
        <v>0</v>
      </c>
      <c r="K133" s="5">
        <v>15</v>
      </c>
      <c r="L133" s="5">
        <v>0</v>
      </c>
      <c r="M133" s="5">
        <v>0</v>
      </c>
      <c r="N133" s="3"/>
    </row>
    <row r="134" spans="1:14" s="1" customFormat="1" ht="12.75">
      <c r="A134" s="3">
        <v>19</v>
      </c>
      <c r="B134" s="3" t="s">
        <v>63</v>
      </c>
      <c r="C134" s="2"/>
      <c r="D134" s="2">
        <v>6</v>
      </c>
      <c r="E134" s="2"/>
      <c r="F134" s="2">
        <v>1</v>
      </c>
      <c r="G134" s="2">
        <v>8</v>
      </c>
      <c r="H134" s="2">
        <v>0</v>
      </c>
      <c r="I134" s="2">
        <v>0</v>
      </c>
      <c r="J134" s="2">
        <v>0</v>
      </c>
      <c r="K134" s="2">
        <v>8</v>
      </c>
      <c r="L134" s="2">
        <v>0</v>
      </c>
      <c r="M134" s="2">
        <v>0</v>
      </c>
      <c r="N134" s="3"/>
    </row>
    <row r="135" spans="1:14" s="1" customFormat="1" ht="12.75">
      <c r="A135" s="3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</row>
    <row r="136" spans="1:14" ht="12.75">
      <c r="A136" s="3"/>
      <c r="B136" s="47" t="s">
        <v>84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</row>
    <row r="137" spans="1:14" s="1" customFormat="1" ht="12.75">
      <c r="A137" s="3">
        <v>20</v>
      </c>
      <c r="B137" s="3" t="s">
        <v>127</v>
      </c>
      <c r="C137" s="2"/>
      <c r="D137" s="2">
        <v>5</v>
      </c>
      <c r="E137" s="2"/>
      <c r="F137" s="2">
        <v>2</v>
      </c>
      <c r="G137" s="2">
        <v>30</v>
      </c>
      <c r="H137" s="2">
        <v>15</v>
      </c>
      <c r="I137" s="2">
        <v>15</v>
      </c>
      <c r="J137" s="2">
        <v>0</v>
      </c>
      <c r="K137" s="2">
        <v>0</v>
      </c>
      <c r="L137" s="2">
        <v>0</v>
      </c>
      <c r="M137" s="2">
        <v>0</v>
      </c>
      <c r="N137" s="3"/>
    </row>
    <row r="138" spans="1:14" s="1" customFormat="1" ht="12.75">
      <c r="A138" s="3">
        <v>21</v>
      </c>
      <c r="B138" s="3" t="s">
        <v>128</v>
      </c>
      <c r="C138" s="2">
        <v>5</v>
      </c>
      <c r="D138" s="2">
        <v>5</v>
      </c>
      <c r="E138" s="2"/>
      <c r="F138" s="2">
        <v>4</v>
      </c>
      <c r="G138" s="2">
        <v>45</v>
      </c>
      <c r="H138" s="2">
        <v>15</v>
      </c>
      <c r="I138" s="2">
        <v>15</v>
      </c>
      <c r="J138" s="2">
        <v>15</v>
      </c>
      <c r="K138" s="2">
        <v>0</v>
      </c>
      <c r="L138" s="2">
        <v>0</v>
      </c>
      <c r="M138" s="2">
        <v>0</v>
      </c>
      <c r="N138" s="3"/>
    </row>
    <row r="139" spans="1:14" s="1" customFormat="1" ht="12.75">
      <c r="A139" s="3">
        <v>22</v>
      </c>
      <c r="B139" s="3" t="s">
        <v>129</v>
      </c>
      <c r="C139" s="2"/>
      <c r="D139" s="2">
        <v>5</v>
      </c>
      <c r="E139" s="2"/>
      <c r="F139" s="2">
        <v>2</v>
      </c>
      <c r="G139" s="2">
        <v>30</v>
      </c>
      <c r="H139" s="2">
        <v>15</v>
      </c>
      <c r="I139" s="2">
        <v>0</v>
      </c>
      <c r="J139" s="2">
        <v>15</v>
      </c>
      <c r="K139" s="2">
        <v>0</v>
      </c>
      <c r="L139" s="2">
        <v>0</v>
      </c>
      <c r="M139" s="2">
        <v>0</v>
      </c>
      <c r="N139" s="3"/>
    </row>
    <row r="140" spans="1:14" s="1" customFormat="1" ht="12.75">
      <c r="A140" s="3">
        <v>23</v>
      </c>
      <c r="B140" s="3" t="s">
        <v>130</v>
      </c>
      <c r="C140" s="2"/>
      <c r="D140" s="2">
        <v>5</v>
      </c>
      <c r="E140" s="2"/>
      <c r="F140" s="2">
        <v>3</v>
      </c>
      <c r="G140" s="2">
        <v>45</v>
      </c>
      <c r="H140" s="2">
        <v>0</v>
      </c>
      <c r="I140" s="2">
        <v>35</v>
      </c>
      <c r="J140" s="2">
        <v>10</v>
      </c>
      <c r="K140" s="2">
        <v>0</v>
      </c>
      <c r="L140" s="2">
        <v>0</v>
      </c>
      <c r="M140" s="2">
        <v>0</v>
      </c>
      <c r="N140" s="3"/>
    </row>
    <row r="141" spans="1:14" s="1" customFormat="1" ht="12.75">
      <c r="A141" s="3">
        <v>24</v>
      </c>
      <c r="B141" s="3" t="s">
        <v>131</v>
      </c>
      <c r="C141" s="2"/>
      <c r="D141" s="2">
        <v>6</v>
      </c>
      <c r="E141" s="2"/>
      <c r="F141" s="2">
        <v>2</v>
      </c>
      <c r="G141" s="2">
        <v>30</v>
      </c>
      <c r="H141" s="2">
        <v>0</v>
      </c>
      <c r="I141" s="2">
        <v>0</v>
      </c>
      <c r="J141" s="2">
        <v>0</v>
      </c>
      <c r="K141" s="2">
        <v>15</v>
      </c>
      <c r="L141" s="2">
        <v>15</v>
      </c>
      <c r="M141" s="2">
        <v>0</v>
      </c>
      <c r="N141" s="3"/>
    </row>
    <row r="142" spans="1:14" s="1" customFormat="1" ht="12.75">
      <c r="A142" s="3">
        <v>25</v>
      </c>
      <c r="B142" s="3" t="s">
        <v>132</v>
      </c>
      <c r="C142" s="2">
        <v>6</v>
      </c>
      <c r="D142" s="2">
        <v>6</v>
      </c>
      <c r="E142" s="2"/>
      <c r="F142" s="2">
        <v>3</v>
      </c>
      <c r="G142" s="2">
        <v>30</v>
      </c>
      <c r="H142" s="2">
        <v>0</v>
      </c>
      <c r="I142" s="2">
        <v>0</v>
      </c>
      <c r="J142" s="2">
        <v>0</v>
      </c>
      <c r="K142" s="2">
        <v>15</v>
      </c>
      <c r="L142" s="2">
        <v>15</v>
      </c>
      <c r="M142" s="2">
        <v>0</v>
      </c>
      <c r="N142" s="3"/>
    </row>
    <row r="143" spans="1:14" s="1" customFormat="1" ht="12.75">
      <c r="A143" s="3">
        <v>26</v>
      </c>
      <c r="B143" s="3" t="s">
        <v>63</v>
      </c>
      <c r="C143" s="2"/>
      <c r="D143" s="2">
        <v>6</v>
      </c>
      <c r="E143" s="2"/>
      <c r="F143" s="2">
        <v>1</v>
      </c>
      <c r="G143" s="2">
        <v>15</v>
      </c>
      <c r="H143" s="2">
        <v>0</v>
      </c>
      <c r="I143" s="2">
        <v>0</v>
      </c>
      <c r="J143" s="2">
        <v>0</v>
      </c>
      <c r="K143" s="2">
        <v>15</v>
      </c>
      <c r="L143" s="2">
        <v>0</v>
      </c>
      <c r="M143" s="2">
        <v>0</v>
      </c>
      <c r="N143" s="3"/>
    </row>
    <row r="144" spans="1:14" s="14" customFormat="1" ht="12.75">
      <c r="A144" s="12"/>
      <c r="B144" s="12" t="s">
        <v>28</v>
      </c>
      <c r="C144" s="13">
        <f>COUNT(C116:C143)</f>
        <v>8</v>
      </c>
      <c r="D144" s="12"/>
      <c r="E144" s="12"/>
      <c r="F144" s="13">
        <f aca="true" t="shared" si="14" ref="F144:M144">SUM(F116:F143)</f>
        <v>60</v>
      </c>
      <c r="G144" s="13">
        <f t="shared" si="14"/>
        <v>703</v>
      </c>
      <c r="H144" s="13">
        <f t="shared" si="14"/>
        <v>176</v>
      </c>
      <c r="I144" s="13">
        <f t="shared" si="14"/>
        <v>157</v>
      </c>
      <c r="J144" s="13">
        <f t="shared" si="14"/>
        <v>72</v>
      </c>
      <c r="K144" s="13">
        <f t="shared" si="14"/>
        <v>151</v>
      </c>
      <c r="L144" s="13">
        <f t="shared" si="14"/>
        <v>102</v>
      </c>
      <c r="M144" s="13">
        <f t="shared" si="14"/>
        <v>45</v>
      </c>
      <c r="N144" s="12"/>
    </row>
    <row r="145" spans="2:14" s="16" customFormat="1" ht="12.75">
      <c r="B145" s="16" t="s">
        <v>75</v>
      </c>
      <c r="H145" s="103">
        <f>SUM(H144:J144)</f>
        <v>405</v>
      </c>
      <c r="I145" s="103"/>
      <c r="J145" s="103"/>
      <c r="K145" s="103">
        <f>SUM(K144:M144)</f>
        <v>298</v>
      </c>
      <c r="L145" s="103"/>
      <c r="M145" s="103"/>
      <c r="N145" s="15"/>
    </row>
    <row r="146" spans="8:14" s="16" customFormat="1" ht="12.75">
      <c r="H146" s="63"/>
      <c r="I146" s="63"/>
      <c r="J146" s="63"/>
      <c r="K146" s="63"/>
      <c r="L146" s="63"/>
      <c r="M146" s="63"/>
      <c r="N146" s="15"/>
    </row>
    <row r="147" spans="2:14" s="21" customFormat="1" ht="12.75">
      <c r="B147" s="21" t="s">
        <v>188</v>
      </c>
      <c r="H147" s="88"/>
      <c r="I147" s="88"/>
      <c r="J147" s="88"/>
      <c r="K147" s="88"/>
      <c r="L147" s="88"/>
      <c r="M147" s="88"/>
      <c r="N147" s="89"/>
    </row>
    <row r="148" ht="12.75">
      <c r="B148" s="10" t="s">
        <v>190</v>
      </c>
    </row>
    <row r="149" spans="1:14" ht="12.75">
      <c r="A149" s="1"/>
      <c r="B149" s="75" t="s">
        <v>70</v>
      </c>
      <c r="C149" s="20"/>
      <c r="D149" s="20"/>
      <c r="E149" s="20"/>
      <c r="F149" s="75">
        <f>SUM(F116:F143)</f>
        <v>60</v>
      </c>
      <c r="G149" s="78" t="s">
        <v>180</v>
      </c>
      <c r="H149" s="78" t="s">
        <v>181</v>
      </c>
      <c r="I149" s="64"/>
      <c r="J149" s="64"/>
      <c r="K149" s="64"/>
      <c r="L149" s="64"/>
      <c r="M149" s="11"/>
      <c r="N149" s="10"/>
    </row>
    <row r="150" spans="1:14" ht="12.75">
      <c r="A150" s="1"/>
      <c r="B150" s="76" t="s">
        <v>85</v>
      </c>
      <c r="C150" s="20"/>
      <c r="D150" s="20"/>
      <c r="E150" s="20"/>
      <c r="F150" s="77">
        <f>SUM(F116:F134)</f>
        <v>43</v>
      </c>
      <c r="G150" s="78">
        <f>+F116+F117+F118+SUM(F122:F126)+SUM(F127:F129)-10</f>
        <v>17</v>
      </c>
      <c r="H150" s="78">
        <f>F150-G150</f>
        <v>26</v>
      </c>
      <c r="I150" s="64"/>
      <c r="J150" s="64"/>
      <c r="K150" s="64"/>
      <c r="L150" s="64"/>
      <c r="M150" s="11"/>
      <c r="N150" s="10"/>
    </row>
    <row r="151" spans="1:14" ht="12.75">
      <c r="A151" s="1"/>
      <c r="B151" s="76" t="s">
        <v>177</v>
      </c>
      <c r="C151" s="20"/>
      <c r="D151" s="20"/>
      <c r="E151" s="20"/>
      <c r="F151" s="77">
        <f>SUM(F137:F143)</f>
        <v>17</v>
      </c>
      <c r="G151" s="78">
        <f>+SUM(F137:F140)</f>
        <v>11</v>
      </c>
      <c r="H151" s="78">
        <f>F151-G151</f>
        <v>6</v>
      </c>
      <c r="I151" s="64"/>
      <c r="J151" s="64"/>
      <c r="K151" s="64"/>
      <c r="L151" s="64"/>
      <c r="M151" s="11"/>
      <c r="N151" s="10"/>
    </row>
    <row r="152" spans="1:14" ht="12.75">
      <c r="A152" s="1"/>
      <c r="B152" s="1"/>
      <c r="C152" s="20"/>
      <c r="D152" s="20"/>
      <c r="E152" s="20"/>
      <c r="F152" s="14"/>
      <c r="G152" s="75">
        <f>SUM(G150:G151)</f>
        <v>28</v>
      </c>
      <c r="H152" s="75">
        <f>SUM(H150:H151)</f>
        <v>32</v>
      </c>
      <c r="I152" s="64"/>
      <c r="J152" s="64"/>
      <c r="K152" s="64"/>
      <c r="L152" s="64"/>
      <c r="M152" s="11"/>
      <c r="N152" s="10"/>
    </row>
    <row r="153" spans="2:5" ht="12.75">
      <c r="B153" s="90" t="s">
        <v>78</v>
      </c>
      <c r="C153" s="91"/>
      <c r="D153" s="91"/>
      <c r="E153" s="91"/>
    </row>
    <row r="154" spans="2:13" s="26" customFormat="1" ht="12.75">
      <c r="B154" s="26" t="s">
        <v>80</v>
      </c>
      <c r="F154" s="26">
        <f>SUM(F116:F121)</f>
        <v>19</v>
      </c>
      <c r="G154" s="26">
        <f>SUM(G116:G121)</f>
        <v>190</v>
      </c>
      <c r="H154" s="26">
        <f aca="true" t="shared" si="15" ref="H154:M154">SUM(H116:H121)</f>
        <v>45</v>
      </c>
      <c r="I154" s="26">
        <f t="shared" si="15"/>
        <v>45</v>
      </c>
      <c r="J154" s="26">
        <f t="shared" si="15"/>
        <v>0</v>
      </c>
      <c r="K154" s="26">
        <f t="shared" si="15"/>
        <v>40</v>
      </c>
      <c r="L154" s="26">
        <f t="shared" si="15"/>
        <v>15</v>
      </c>
      <c r="M154" s="26">
        <f t="shared" si="15"/>
        <v>45</v>
      </c>
    </row>
    <row r="155" s="26" customFormat="1" ht="12.75"/>
    <row r="156" spans="1:14" s="26" customFormat="1" ht="12.75">
      <c r="A156"/>
      <c r="B156" s="15" t="s">
        <v>170</v>
      </c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s="26" customFormat="1" ht="12.75">
      <c r="A157">
        <v>1</v>
      </c>
      <c r="B157" t="s">
        <v>159</v>
      </c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s="26" customFormat="1" ht="12.75">
      <c r="A158">
        <v>2</v>
      </c>
      <c r="B158" t="s">
        <v>160</v>
      </c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s="26" customFormat="1" ht="12.75">
      <c r="A159">
        <v>3</v>
      </c>
      <c r="B159" t="s">
        <v>161</v>
      </c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s="26" customFormat="1" ht="12.75">
      <c r="A160">
        <v>4</v>
      </c>
      <c r="B160" s="65" t="s">
        <v>162</v>
      </c>
      <c r="C160" s="66"/>
      <c r="D160" s="66"/>
      <c r="E160" s="66"/>
      <c r="F160"/>
      <c r="G160"/>
      <c r="H160"/>
      <c r="I160"/>
      <c r="J160"/>
      <c r="K160"/>
      <c r="L160"/>
      <c r="M160"/>
      <c r="N160"/>
    </row>
    <row r="161" spans="1:14" s="26" customFormat="1" ht="12.75">
      <c r="A161">
        <v>5</v>
      </c>
      <c r="B161" s="65" t="s">
        <v>163</v>
      </c>
      <c r="C161" s="66"/>
      <c r="D161" s="66"/>
      <c r="E161" s="66"/>
      <c r="F161"/>
      <c r="G161"/>
      <c r="H161"/>
      <c r="I161"/>
      <c r="J161"/>
      <c r="K161"/>
      <c r="L161"/>
      <c r="M161"/>
      <c r="N161"/>
    </row>
    <row r="162" spans="1:14" s="26" customFormat="1" ht="12.75">
      <c r="A162">
        <v>6</v>
      </c>
      <c r="B162" t="s">
        <v>164</v>
      </c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s="26" customFormat="1" ht="12.75">
      <c r="A163">
        <v>7</v>
      </c>
      <c r="B163" t="s">
        <v>165</v>
      </c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s="26" customFormat="1" ht="12.75">
      <c r="A164">
        <v>8</v>
      </c>
      <c r="B164" s="65" t="s">
        <v>166</v>
      </c>
      <c r="C164" s="66"/>
      <c r="D164" s="66"/>
      <c r="E164" s="66"/>
      <c r="F164"/>
      <c r="G164"/>
      <c r="H164"/>
      <c r="I164"/>
      <c r="J164"/>
      <c r="K164"/>
      <c r="L164"/>
      <c r="M164"/>
      <c r="N164"/>
    </row>
    <row r="165" spans="1:14" s="26" customFormat="1" ht="12.75">
      <c r="A165">
        <v>9</v>
      </c>
      <c r="B165" s="65" t="s">
        <v>167</v>
      </c>
      <c r="C165" s="66"/>
      <c r="D165" s="66"/>
      <c r="E165" s="66"/>
      <c r="F165"/>
      <c r="G165"/>
      <c r="H165"/>
      <c r="I165"/>
      <c r="J165"/>
      <c r="K165"/>
      <c r="L165"/>
      <c r="M165"/>
      <c r="N165"/>
    </row>
    <row r="166" spans="1:14" s="26" customFormat="1" ht="12.75">
      <c r="A166">
        <v>10</v>
      </c>
      <c r="B166" t="s">
        <v>168</v>
      </c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s="26" customFormat="1" ht="12.75">
      <c r="A167">
        <v>11</v>
      </c>
      <c r="B167" t="s">
        <v>169</v>
      </c>
      <c r="C167"/>
      <c r="D167"/>
      <c r="E167"/>
      <c r="F167"/>
      <c r="G167"/>
      <c r="H167"/>
      <c r="I167"/>
      <c r="J167"/>
      <c r="K167"/>
      <c r="L167"/>
      <c r="M167"/>
      <c r="N167"/>
    </row>
    <row r="169" spans="2:4" ht="12.75">
      <c r="B169" t="s">
        <v>78</v>
      </c>
      <c r="D169" t="s">
        <v>143</v>
      </c>
    </row>
    <row r="170" spans="2:13" s="40" customFormat="1" ht="12.75">
      <c r="B170" s="40" t="s">
        <v>79</v>
      </c>
      <c r="D170" s="40">
        <v>300</v>
      </c>
      <c r="E170" s="40">
        <v>36</v>
      </c>
      <c r="F170" s="40">
        <f aca="true" t="shared" si="16" ref="F170:M170">+F32+F93</f>
        <v>50</v>
      </c>
      <c r="G170" s="40">
        <f t="shared" si="16"/>
        <v>310</v>
      </c>
      <c r="H170" s="40">
        <f t="shared" si="16"/>
        <v>105</v>
      </c>
      <c r="I170" s="40">
        <f t="shared" si="16"/>
        <v>95</v>
      </c>
      <c r="J170" s="40">
        <f t="shared" si="16"/>
        <v>20</v>
      </c>
      <c r="K170" s="40">
        <f t="shared" si="16"/>
        <v>45</v>
      </c>
      <c r="L170" s="40">
        <f t="shared" si="16"/>
        <v>45</v>
      </c>
      <c r="M170" s="40">
        <f t="shared" si="16"/>
        <v>0</v>
      </c>
    </row>
    <row r="171" spans="2:13" s="26" customFormat="1" ht="12.75">
      <c r="B171" s="26" t="s">
        <v>80</v>
      </c>
      <c r="D171" s="26">
        <v>300</v>
      </c>
      <c r="E171" s="26">
        <v>36</v>
      </c>
      <c r="F171" s="26">
        <f>++F33+F94+F154</f>
        <v>36</v>
      </c>
      <c r="G171" s="26">
        <f aca="true" t="shared" si="17" ref="G171:M171">+G33+G94+G154</f>
        <v>300</v>
      </c>
      <c r="H171" s="26">
        <f t="shared" si="17"/>
        <v>60</v>
      </c>
      <c r="I171" s="26">
        <f t="shared" si="17"/>
        <v>60</v>
      </c>
      <c r="J171" s="26">
        <f t="shared" si="17"/>
        <v>0</v>
      </c>
      <c r="K171" s="26">
        <f t="shared" si="17"/>
        <v>80</v>
      </c>
      <c r="L171" s="26">
        <f t="shared" si="17"/>
        <v>30</v>
      </c>
      <c r="M171" s="26">
        <f t="shared" si="17"/>
        <v>70</v>
      </c>
    </row>
    <row r="172" spans="2:13" s="41" customFormat="1" ht="12.75">
      <c r="B172" s="41" t="s">
        <v>81</v>
      </c>
      <c r="D172" s="41">
        <v>60</v>
      </c>
      <c r="E172" s="41">
        <v>3</v>
      </c>
      <c r="F172" s="41">
        <f>+F34</f>
        <v>6</v>
      </c>
      <c r="G172" s="41">
        <f>+SUM(G34:G34)</f>
        <v>60</v>
      </c>
      <c r="H172" s="41">
        <f aca="true" t="shared" si="18" ref="H172:M172">+SUM(H34:H34)</f>
        <v>30</v>
      </c>
      <c r="I172" s="41">
        <f t="shared" si="18"/>
        <v>0</v>
      </c>
      <c r="J172" s="41">
        <f t="shared" si="18"/>
        <v>0</v>
      </c>
      <c r="K172" s="41">
        <f t="shared" si="18"/>
        <v>30</v>
      </c>
      <c r="L172" s="41">
        <f t="shared" si="18"/>
        <v>0</v>
      </c>
      <c r="M172" s="41">
        <f t="shared" si="18"/>
        <v>0</v>
      </c>
    </row>
    <row r="173" spans="2:13" s="41" customFormat="1" ht="12.75">
      <c r="B173" s="41" t="s">
        <v>24</v>
      </c>
      <c r="D173" s="41">
        <v>30</v>
      </c>
      <c r="E173" s="41">
        <v>2</v>
      </c>
      <c r="F173" s="41">
        <f>+F35</f>
        <v>2</v>
      </c>
      <c r="G173" s="41">
        <f>SUM(G35:G35)</f>
        <v>30</v>
      </c>
      <c r="H173" s="41">
        <f aca="true" t="shared" si="19" ref="H173:M173">SUM(H35:H35)</f>
        <v>0</v>
      </c>
      <c r="I173" s="41">
        <f t="shared" si="19"/>
        <v>0</v>
      </c>
      <c r="J173" s="41">
        <f t="shared" si="19"/>
        <v>30</v>
      </c>
      <c r="K173" s="41">
        <f t="shared" si="19"/>
        <v>0</v>
      </c>
      <c r="L173" s="41">
        <f t="shared" si="19"/>
        <v>0</v>
      </c>
      <c r="M173" s="41">
        <f t="shared" si="19"/>
        <v>0</v>
      </c>
    </row>
    <row r="174" spans="2:13" s="41" customFormat="1" ht="12.75">
      <c r="B174" s="41" t="s">
        <v>33</v>
      </c>
      <c r="D174" s="41">
        <v>0</v>
      </c>
      <c r="E174" s="41">
        <v>0</v>
      </c>
      <c r="F174" s="41">
        <f>+F95</f>
        <v>1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</row>
    <row r="175" spans="2:13" s="41" customFormat="1" ht="12.75">
      <c r="B175" s="41" t="s">
        <v>141</v>
      </c>
      <c r="D175" s="41">
        <v>120</v>
      </c>
      <c r="E175" s="41">
        <v>5</v>
      </c>
      <c r="F175" s="41">
        <f aca="true" t="shared" si="20" ref="F175:M176">+F36+F96</f>
        <v>7</v>
      </c>
      <c r="G175" s="41">
        <f t="shared" si="20"/>
        <v>240</v>
      </c>
      <c r="H175" s="41">
        <f t="shared" si="20"/>
        <v>0</v>
      </c>
      <c r="I175" s="41">
        <f t="shared" si="20"/>
        <v>120</v>
      </c>
      <c r="J175" s="41">
        <f t="shared" si="20"/>
        <v>0</v>
      </c>
      <c r="K175" s="41">
        <f t="shared" si="20"/>
        <v>0</v>
      </c>
      <c r="L175" s="41">
        <f t="shared" si="20"/>
        <v>120</v>
      </c>
      <c r="M175" s="41">
        <f t="shared" si="20"/>
        <v>0</v>
      </c>
    </row>
    <row r="176" spans="2:13" ht="12.75">
      <c r="B176" s="41" t="s">
        <v>142</v>
      </c>
      <c r="D176" s="41">
        <v>60</v>
      </c>
      <c r="E176" s="41">
        <v>0</v>
      </c>
      <c r="F176" s="48">
        <f t="shared" si="20"/>
        <v>0</v>
      </c>
      <c r="G176" s="48">
        <f t="shared" si="20"/>
        <v>75</v>
      </c>
      <c r="H176" s="48">
        <f t="shared" si="20"/>
        <v>0</v>
      </c>
      <c r="I176" s="48">
        <f t="shared" si="20"/>
        <v>45</v>
      </c>
      <c r="J176" s="48">
        <f t="shared" si="20"/>
        <v>0</v>
      </c>
      <c r="K176" s="48">
        <f t="shared" si="20"/>
        <v>0</v>
      </c>
      <c r="L176" s="48">
        <f t="shared" si="20"/>
        <v>30</v>
      </c>
      <c r="M176" s="48">
        <f t="shared" si="20"/>
        <v>0</v>
      </c>
    </row>
    <row r="177" spans="2:14" ht="12.75">
      <c r="B177" s="54" t="s">
        <v>82</v>
      </c>
      <c r="C177" s="53"/>
      <c r="D177" s="53">
        <f>+SUM(D170:D176)</f>
        <v>870</v>
      </c>
      <c r="E177" s="53">
        <f>+SUM(E170:E176)</f>
        <v>82</v>
      </c>
      <c r="F177" s="53">
        <f>+SUM(F170:F176)</f>
        <v>102</v>
      </c>
      <c r="G177" s="53">
        <f aca="true" t="shared" si="21" ref="G177:M177">+SUM(G170:G176)</f>
        <v>1015</v>
      </c>
      <c r="H177" s="53">
        <f t="shared" si="21"/>
        <v>195</v>
      </c>
      <c r="I177" s="53">
        <f t="shared" si="21"/>
        <v>320</v>
      </c>
      <c r="J177" s="53">
        <f t="shared" si="21"/>
        <v>50</v>
      </c>
      <c r="K177" s="53">
        <f t="shared" si="21"/>
        <v>155</v>
      </c>
      <c r="L177" s="53">
        <f t="shared" si="21"/>
        <v>225</v>
      </c>
      <c r="M177" s="53">
        <f t="shared" si="21"/>
        <v>70</v>
      </c>
      <c r="N177" s="53"/>
    </row>
    <row r="179" spans="2:8" ht="12.75">
      <c r="B179" s="63" t="s">
        <v>90</v>
      </c>
      <c r="C179" s="16"/>
      <c r="D179" s="16"/>
      <c r="E179" s="16"/>
      <c r="F179" s="16"/>
      <c r="G179" s="16"/>
      <c r="H179" s="16"/>
    </row>
    <row r="180" spans="2:8" ht="12.75">
      <c r="B180" s="16"/>
      <c r="C180" s="63" t="s">
        <v>82</v>
      </c>
      <c r="D180" s="63" t="s">
        <v>46</v>
      </c>
      <c r="E180" s="63" t="s">
        <v>85</v>
      </c>
      <c r="F180" s="63" t="s">
        <v>46</v>
      </c>
      <c r="G180" s="63" t="s">
        <v>89</v>
      </c>
      <c r="H180" s="63" t="s">
        <v>46</v>
      </c>
    </row>
    <row r="181" spans="2:8" ht="12.75">
      <c r="B181" s="63" t="s">
        <v>86</v>
      </c>
      <c r="C181" s="16">
        <f>+E181+G181</f>
        <v>888</v>
      </c>
      <c r="D181" s="68">
        <f>+C181/C$184</f>
        <v>0.44377811094452774</v>
      </c>
      <c r="E181" s="16">
        <f>SUM(H13:H25)+SUM(K13:K25)+SUM(H58:H74)+SUM(K58:K74)+SUM(H116:H134)+SUM(K116:K134)</f>
        <v>663</v>
      </c>
      <c r="F181" s="68">
        <f>+E181/E$184</f>
        <v>0.4274661508704062</v>
      </c>
      <c r="G181" s="69">
        <f>SUM(H76:H84)+SUM(K76:K84)+SUM(H137:H143)+SUM(K137:K143)</f>
        <v>225</v>
      </c>
      <c r="H181" s="68">
        <f>+G181/G$184</f>
        <v>0.5</v>
      </c>
    </row>
    <row r="182" spans="2:8" ht="12.75">
      <c r="B182" s="63" t="s">
        <v>87</v>
      </c>
      <c r="C182" s="16">
        <f>+E182+G182</f>
        <v>911</v>
      </c>
      <c r="D182" s="68">
        <f>+C182/C$184</f>
        <v>0.45527236381809094</v>
      </c>
      <c r="E182" s="16">
        <f>SUM(I13:I25)+SUM(L13:L25)+SUM(I58:I74)+SUM(L58:L74)+SUM(I116:I134)+SUM(L116:L134)</f>
        <v>736</v>
      </c>
      <c r="F182" s="68">
        <f>+E182/E$184</f>
        <v>0.47453255963894264</v>
      </c>
      <c r="G182" s="69">
        <f>SUM(I76:I84)+SUM(L76:L84)+SUM(I137:I143)+SUM(L137:L143)</f>
        <v>175</v>
      </c>
      <c r="H182" s="68">
        <f>+G182/G$184</f>
        <v>0.3888888888888889</v>
      </c>
    </row>
    <row r="183" spans="2:8" ht="12.75">
      <c r="B183" s="63" t="s">
        <v>88</v>
      </c>
      <c r="C183" s="16">
        <f>+E183+G183</f>
        <v>202</v>
      </c>
      <c r="D183" s="68">
        <f>+C183/C$184</f>
        <v>0.10094952523738131</v>
      </c>
      <c r="E183" s="16">
        <f>SUM(J13:J25)+SUM(M13:M25)+SUM(J58:J74)+SUM(M58:M74)+SUM(J116:J134)+SUM(M116:M134)</f>
        <v>152</v>
      </c>
      <c r="F183" s="68">
        <f>+E183/E$184</f>
        <v>0.09800128949065119</v>
      </c>
      <c r="G183" s="69">
        <f>SUM(J76:J84)+SUM(M76:M84)+SUM(J137:J143)+SUM(M137:M143)</f>
        <v>50</v>
      </c>
      <c r="H183" s="68">
        <f>+G183/G$184</f>
        <v>0.1111111111111111</v>
      </c>
    </row>
    <row r="184" spans="2:8" ht="12.75">
      <c r="B184" s="63" t="s">
        <v>82</v>
      </c>
      <c r="C184" s="16">
        <f>+E184+G184</f>
        <v>2001</v>
      </c>
      <c r="D184" s="68">
        <f>+C184/C$184</f>
        <v>1</v>
      </c>
      <c r="E184" s="16">
        <f>SUM(E181:E183)</f>
        <v>1551</v>
      </c>
      <c r="F184" s="68">
        <f>+E184/E$184</f>
        <v>1</v>
      </c>
      <c r="G184" s="69">
        <f>SUM(G181:G183)</f>
        <v>450</v>
      </c>
      <c r="H184" s="68">
        <f>+G184/G$184</f>
        <v>1</v>
      </c>
    </row>
  </sheetData>
  <sheetProtection/>
  <mergeCells count="34">
    <mergeCell ref="N10:N12"/>
    <mergeCell ref="F11:F12"/>
    <mergeCell ref="H11:J11"/>
    <mergeCell ref="K11:M11"/>
    <mergeCell ref="A10:A12"/>
    <mergeCell ref="B10:B12"/>
    <mergeCell ref="C10:E10"/>
    <mergeCell ref="G10:M10"/>
    <mergeCell ref="A55:A57"/>
    <mergeCell ref="B55:B57"/>
    <mergeCell ref="C55:E55"/>
    <mergeCell ref="G55:M55"/>
    <mergeCell ref="H27:J27"/>
    <mergeCell ref="K27:M27"/>
    <mergeCell ref="B30:E30"/>
    <mergeCell ref="B31:E31"/>
    <mergeCell ref="K145:M145"/>
    <mergeCell ref="G113:M113"/>
    <mergeCell ref="N55:N57"/>
    <mergeCell ref="F56:F57"/>
    <mergeCell ref="H56:J56"/>
    <mergeCell ref="K56:M56"/>
    <mergeCell ref="N113:N115"/>
    <mergeCell ref="F114:F115"/>
    <mergeCell ref="K114:M114"/>
    <mergeCell ref="J86:L86"/>
    <mergeCell ref="B153:E153"/>
    <mergeCell ref="B92:E92"/>
    <mergeCell ref="A113:A115"/>
    <mergeCell ref="B113:B115"/>
    <mergeCell ref="C113:E113"/>
    <mergeCell ref="G86:I86"/>
    <mergeCell ref="H114:J114"/>
    <mergeCell ref="H145:J145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7" customFormat="1" ht="15.75">
      <c r="A1" s="87" t="s">
        <v>191</v>
      </c>
    </row>
    <row r="4" spans="2:11" ht="12.75">
      <c r="B4" s="16" t="s">
        <v>0</v>
      </c>
      <c r="D4" s="16"/>
      <c r="E4" s="21" t="s">
        <v>41</v>
      </c>
      <c r="F4" s="21" t="s">
        <v>1</v>
      </c>
      <c r="G4" s="21"/>
      <c r="H4" s="16"/>
      <c r="I4" s="16"/>
      <c r="J4" s="16"/>
      <c r="K4" s="16"/>
    </row>
    <row r="5" spans="2:11" ht="12.75">
      <c r="B5" t="s">
        <v>2</v>
      </c>
      <c r="D5" s="16"/>
      <c r="E5" s="67">
        <f>G5/G8</f>
        <v>0.39473684210526316</v>
      </c>
      <c r="F5" s="21" t="s">
        <v>43</v>
      </c>
      <c r="G5" s="21">
        <f>H26+K26</f>
        <v>225</v>
      </c>
      <c r="H5" s="16"/>
      <c r="I5" s="16"/>
      <c r="J5" s="16"/>
      <c r="K5" s="16"/>
    </row>
    <row r="6" spans="2:11" ht="12.75">
      <c r="B6" t="s">
        <v>95</v>
      </c>
      <c r="D6" s="16"/>
      <c r="E6" s="67">
        <f>G6/G8</f>
        <v>0.5526315789473685</v>
      </c>
      <c r="F6" s="21" t="s">
        <v>44</v>
      </c>
      <c r="G6" s="21">
        <f>I26+L26</f>
        <v>315</v>
      </c>
      <c r="H6" s="16"/>
      <c r="I6" s="16"/>
      <c r="J6" s="16"/>
      <c r="K6" s="16"/>
    </row>
    <row r="7" spans="2:11" ht="12.75">
      <c r="B7" t="s">
        <v>3</v>
      </c>
      <c r="D7" s="16"/>
      <c r="E7" s="67">
        <f>G7/G8</f>
        <v>0.05263157894736842</v>
      </c>
      <c r="F7" s="21" t="s">
        <v>45</v>
      </c>
      <c r="G7" s="21">
        <f>J26+M26</f>
        <v>30</v>
      </c>
      <c r="H7" s="16"/>
      <c r="I7" s="16"/>
      <c r="J7" s="16"/>
      <c r="K7" s="16"/>
    </row>
    <row r="8" spans="2:11" ht="12.75">
      <c r="B8" t="s">
        <v>47</v>
      </c>
      <c r="D8" s="16"/>
      <c r="E8" s="67">
        <f>SUM(E5:E7)</f>
        <v>1</v>
      </c>
      <c r="F8" s="21" t="s">
        <v>4</v>
      </c>
      <c r="G8" s="21">
        <f>SUM(G5:G7)</f>
        <v>570</v>
      </c>
      <c r="H8" s="16"/>
      <c r="I8" s="16"/>
      <c r="J8" s="16"/>
      <c r="K8" s="16"/>
    </row>
    <row r="9" spans="2:11" ht="12.75">
      <c r="B9" t="s">
        <v>148</v>
      </c>
      <c r="D9" s="16"/>
      <c r="E9" s="16"/>
      <c r="F9" s="16"/>
      <c r="G9" s="16"/>
      <c r="H9" s="16"/>
      <c r="I9" s="16"/>
      <c r="J9" s="16"/>
      <c r="K9" s="16"/>
    </row>
    <row r="10" spans="1:14" ht="12.75" customHeight="1">
      <c r="A10" s="92" t="s">
        <v>36</v>
      </c>
      <c r="B10" s="92" t="s">
        <v>5</v>
      </c>
      <c r="C10" s="93" t="s">
        <v>6</v>
      </c>
      <c r="D10" s="93"/>
      <c r="E10" s="93"/>
      <c r="F10" s="79" t="s">
        <v>7</v>
      </c>
      <c r="G10" s="93" t="s">
        <v>8</v>
      </c>
      <c r="H10" s="92"/>
      <c r="I10" s="92"/>
      <c r="J10" s="92"/>
      <c r="K10" s="92"/>
      <c r="L10" s="92"/>
      <c r="M10" s="92"/>
      <c r="N10" s="104" t="s">
        <v>9</v>
      </c>
    </row>
    <row r="11" spans="1:14" s="1" customFormat="1" ht="12.75">
      <c r="A11" s="92"/>
      <c r="B11" s="96"/>
      <c r="C11" s="80" t="s">
        <v>10</v>
      </c>
      <c r="D11" s="80" t="s">
        <v>11</v>
      </c>
      <c r="E11" s="81" t="s">
        <v>12</v>
      </c>
      <c r="F11" s="102" t="s">
        <v>70</v>
      </c>
      <c r="G11" s="81" t="s">
        <v>4</v>
      </c>
      <c r="H11" s="100" t="s">
        <v>13</v>
      </c>
      <c r="I11" s="101"/>
      <c r="J11" s="102"/>
      <c r="K11" s="100" t="s">
        <v>14</v>
      </c>
      <c r="L11" s="101"/>
      <c r="M11" s="102"/>
      <c r="N11" s="105"/>
    </row>
    <row r="12" spans="1:14" s="1" customFormat="1" ht="12.75">
      <c r="A12" s="92"/>
      <c r="B12" s="96"/>
      <c r="C12" s="83"/>
      <c r="D12" s="83" t="s">
        <v>15</v>
      </c>
      <c r="E12" s="84" t="s">
        <v>16</v>
      </c>
      <c r="F12" s="102"/>
      <c r="G12" s="84" t="s">
        <v>17</v>
      </c>
      <c r="H12" s="82" t="s">
        <v>18</v>
      </c>
      <c r="I12" s="85" t="s">
        <v>19</v>
      </c>
      <c r="J12" s="85" t="s">
        <v>20</v>
      </c>
      <c r="K12" s="85" t="s">
        <v>18</v>
      </c>
      <c r="L12" s="85" t="s">
        <v>19</v>
      </c>
      <c r="M12" s="85" t="s">
        <v>20</v>
      </c>
      <c r="N12" s="106"/>
    </row>
    <row r="13" spans="1:14" s="34" customFormat="1" ht="12.75">
      <c r="A13" s="31">
        <v>1</v>
      </c>
      <c r="B13" s="31" t="s">
        <v>22</v>
      </c>
      <c r="C13" s="32">
        <v>1</v>
      </c>
      <c r="D13" s="32">
        <v>1</v>
      </c>
      <c r="E13" s="32"/>
      <c r="F13" s="33">
        <v>9</v>
      </c>
      <c r="G13" s="32">
        <v>45</v>
      </c>
      <c r="H13" s="33">
        <v>15</v>
      </c>
      <c r="I13" s="33">
        <v>30</v>
      </c>
      <c r="J13" s="33">
        <v>0</v>
      </c>
      <c r="K13" s="33">
        <v>0</v>
      </c>
      <c r="L13" s="33">
        <v>0</v>
      </c>
      <c r="M13" s="33">
        <v>0</v>
      </c>
      <c r="N13" s="31"/>
    </row>
    <row r="14" spans="1:14" s="34" customFormat="1" ht="12.75">
      <c r="A14" s="31">
        <v>2</v>
      </c>
      <c r="B14" s="31" t="s">
        <v>23</v>
      </c>
      <c r="C14" s="33">
        <v>1</v>
      </c>
      <c r="D14" s="32">
        <v>1</v>
      </c>
      <c r="E14" s="33"/>
      <c r="F14" s="33">
        <v>9</v>
      </c>
      <c r="G14" s="33">
        <v>45</v>
      </c>
      <c r="H14" s="33">
        <v>15</v>
      </c>
      <c r="I14" s="33">
        <v>30</v>
      </c>
      <c r="J14" s="33">
        <v>0</v>
      </c>
      <c r="K14" s="33">
        <v>0</v>
      </c>
      <c r="L14" s="33">
        <v>0</v>
      </c>
      <c r="M14" s="33">
        <v>0</v>
      </c>
      <c r="N14" s="31"/>
    </row>
    <row r="15" spans="1:14" s="34" customFormat="1" ht="12.75">
      <c r="A15" s="31">
        <v>3</v>
      </c>
      <c r="B15" s="31" t="s">
        <v>26</v>
      </c>
      <c r="C15" s="33"/>
      <c r="D15" s="32">
        <v>1</v>
      </c>
      <c r="E15" s="33"/>
      <c r="F15" s="33">
        <v>6</v>
      </c>
      <c r="G15" s="33">
        <v>30</v>
      </c>
      <c r="H15" s="33">
        <v>30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1"/>
    </row>
    <row r="16" spans="1:14" s="34" customFormat="1" ht="12.75">
      <c r="A16" s="31">
        <v>4</v>
      </c>
      <c r="B16" s="31" t="s">
        <v>49</v>
      </c>
      <c r="C16" s="33">
        <v>2</v>
      </c>
      <c r="D16" s="32">
        <v>2</v>
      </c>
      <c r="E16" s="33"/>
      <c r="F16" s="33">
        <v>10</v>
      </c>
      <c r="G16" s="33">
        <v>60</v>
      </c>
      <c r="H16" s="33">
        <v>0</v>
      </c>
      <c r="I16" s="33">
        <v>0</v>
      </c>
      <c r="J16" s="33">
        <v>0</v>
      </c>
      <c r="K16" s="33">
        <v>30</v>
      </c>
      <c r="L16" s="33">
        <v>30</v>
      </c>
      <c r="M16" s="33">
        <v>0</v>
      </c>
      <c r="N16" s="31"/>
    </row>
    <row r="17" spans="1:14" s="34" customFormat="1" ht="12.75">
      <c r="A17" s="22">
        <v>5</v>
      </c>
      <c r="B17" s="22" t="s">
        <v>48</v>
      </c>
      <c r="C17" s="23">
        <v>2</v>
      </c>
      <c r="D17" s="23">
        <v>2</v>
      </c>
      <c r="E17" s="23"/>
      <c r="F17" s="23">
        <v>7</v>
      </c>
      <c r="G17" s="23">
        <v>30</v>
      </c>
      <c r="H17" s="23">
        <v>0</v>
      </c>
      <c r="I17" s="23">
        <v>0</v>
      </c>
      <c r="J17" s="23">
        <v>0</v>
      </c>
      <c r="K17" s="23">
        <v>15</v>
      </c>
      <c r="L17" s="23">
        <v>15</v>
      </c>
      <c r="M17" s="23">
        <v>0</v>
      </c>
      <c r="N17" s="31"/>
    </row>
    <row r="18" spans="1:14" s="34" customFormat="1" ht="12.75">
      <c r="A18" s="35">
        <v>6</v>
      </c>
      <c r="B18" s="35" t="s">
        <v>25</v>
      </c>
      <c r="C18" s="36"/>
      <c r="D18" s="37">
        <v>1</v>
      </c>
      <c r="E18" s="36"/>
      <c r="F18" s="36">
        <v>3</v>
      </c>
      <c r="G18" s="36">
        <v>30</v>
      </c>
      <c r="H18" s="36">
        <v>30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1"/>
    </row>
    <row r="19" spans="1:14" s="34" customFormat="1" ht="12.75">
      <c r="A19" s="35">
        <v>7</v>
      </c>
      <c r="B19" s="35" t="s">
        <v>27</v>
      </c>
      <c r="C19" s="36">
        <v>2</v>
      </c>
      <c r="D19" s="37"/>
      <c r="E19" s="36"/>
      <c r="F19" s="36">
        <v>3</v>
      </c>
      <c r="G19" s="36">
        <v>30</v>
      </c>
      <c r="H19" s="36">
        <v>0</v>
      </c>
      <c r="I19" s="36">
        <v>0</v>
      </c>
      <c r="J19" s="36">
        <v>0</v>
      </c>
      <c r="K19" s="36">
        <v>30</v>
      </c>
      <c r="L19" s="36">
        <v>0</v>
      </c>
      <c r="M19" s="36">
        <v>0</v>
      </c>
      <c r="N19" s="31"/>
    </row>
    <row r="20" spans="1:14" s="34" customFormat="1" ht="12.75">
      <c r="A20" s="35">
        <v>8</v>
      </c>
      <c r="B20" s="35" t="s">
        <v>24</v>
      </c>
      <c r="C20" s="36"/>
      <c r="D20" s="36">
        <v>1</v>
      </c>
      <c r="E20" s="36"/>
      <c r="F20" s="36">
        <v>2</v>
      </c>
      <c r="G20" s="36">
        <v>30</v>
      </c>
      <c r="H20" s="39">
        <v>0</v>
      </c>
      <c r="I20" s="39">
        <v>0</v>
      </c>
      <c r="J20" s="39">
        <v>30</v>
      </c>
      <c r="K20" s="39">
        <v>0</v>
      </c>
      <c r="L20" s="39">
        <v>0</v>
      </c>
      <c r="M20" s="39">
        <v>0</v>
      </c>
      <c r="N20" s="31"/>
    </row>
    <row r="21" spans="1:14" s="34" customFormat="1" ht="12.75">
      <c r="A21" s="49">
        <v>9</v>
      </c>
      <c r="B21" s="50" t="s">
        <v>21</v>
      </c>
      <c r="C21" s="51"/>
      <c r="D21" s="51">
        <v>1.2</v>
      </c>
      <c r="E21" s="51"/>
      <c r="F21" s="52">
        <v>0</v>
      </c>
      <c r="G21" s="51">
        <v>60</v>
      </c>
      <c r="H21" s="52">
        <v>0</v>
      </c>
      <c r="I21" s="52">
        <v>30</v>
      </c>
      <c r="J21" s="52">
        <v>0</v>
      </c>
      <c r="K21" s="52">
        <v>0</v>
      </c>
      <c r="L21" s="52">
        <v>30</v>
      </c>
      <c r="M21" s="52">
        <v>0</v>
      </c>
      <c r="N21" s="31"/>
    </row>
    <row r="22" spans="1:14" s="34" customFormat="1" ht="12.75">
      <c r="A22" s="49">
        <v>10</v>
      </c>
      <c r="B22" s="49" t="s">
        <v>96</v>
      </c>
      <c r="C22" s="51"/>
      <c r="D22" s="51" t="s">
        <v>149</v>
      </c>
      <c r="E22" s="51"/>
      <c r="F22" s="52">
        <v>0</v>
      </c>
      <c r="G22" s="51">
        <v>60</v>
      </c>
      <c r="H22" s="52">
        <v>0</v>
      </c>
      <c r="I22" s="52">
        <v>30</v>
      </c>
      <c r="J22" s="52">
        <v>0</v>
      </c>
      <c r="K22" s="52">
        <v>0</v>
      </c>
      <c r="L22" s="52">
        <v>30</v>
      </c>
      <c r="M22" s="52">
        <v>0</v>
      </c>
      <c r="N22" s="31"/>
    </row>
    <row r="23" spans="1:14" s="25" customFormat="1" ht="12.75">
      <c r="A23" s="49">
        <v>11</v>
      </c>
      <c r="B23" s="49" t="s">
        <v>97</v>
      </c>
      <c r="C23" s="51"/>
      <c r="D23" s="51"/>
      <c r="E23" s="51" t="s">
        <v>149</v>
      </c>
      <c r="F23" s="52">
        <v>0</v>
      </c>
      <c r="G23" s="51">
        <v>60</v>
      </c>
      <c r="H23" s="52">
        <v>0</v>
      </c>
      <c r="I23" s="52">
        <v>30</v>
      </c>
      <c r="J23" s="52">
        <v>0</v>
      </c>
      <c r="K23" s="52">
        <v>0</v>
      </c>
      <c r="L23" s="52">
        <v>30</v>
      </c>
      <c r="M23" s="52">
        <v>0</v>
      </c>
      <c r="N23" s="22"/>
    </row>
    <row r="24" spans="1:14" s="38" customFormat="1" ht="12.75">
      <c r="A24" s="27">
        <v>12</v>
      </c>
      <c r="B24" s="27" t="s">
        <v>50</v>
      </c>
      <c r="C24" s="7">
        <v>1</v>
      </c>
      <c r="D24" s="8"/>
      <c r="E24" s="7"/>
      <c r="F24" s="7">
        <v>4</v>
      </c>
      <c r="G24" s="7">
        <v>30</v>
      </c>
      <c r="H24" s="5">
        <v>30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35"/>
    </row>
    <row r="25" spans="1:14" s="38" customFormat="1" ht="12.75">
      <c r="A25" s="3">
        <v>13</v>
      </c>
      <c r="B25" s="3" t="s">
        <v>30</v>
      </c>
      <c r="C25" s="2">
        <v>2</v>
      </c>
      <c r="D25" s="2">
        <v>2</v>
      </c>
      <c r="E25" s="2"/>
      <c r="F25" s="2">
        <v>7</v>
      </c>
      <c r="G25" s="2">
        <v>60</v>
      </c>
      <c r="H25" s="2">
        <v>0</v>
      </c>
      <c r="I25" s="2">
        <v>0</v>
      </c>
      <c r="J25" s="2">
        <v>0</v>
      </c>
      <c r="K25" s="2">
        <v>30</v>
      </c>
      <c r="L25" s="2">
        <v>30</v>
      </c>
      <c r="M25" s="2">
        <v>0</v>
      </c>
      <c r="N25" s="35"/>
    </row>
    <row r="26" spans="1:14" s="14" customFormat="1" ht="12.75">
      <c r="A26" s="12"/>
      <c r="B26" s="12" t="s">
        <v>28</v>
      </c>
      <c r="C26" s="13">
        <f>COUNT(C13:C25)</f>
        <v>7</v>
      </c>
      <c r="D26" s="12"/>
      <c r="E26" s="12"/>
      <c r="F26" s="13">
        <f aca="true" t="shared" si="0" ref="F26:M26">SUM(F13:F25)</f>
        <v>60</v>
      </c>
      <c r="G26" s="13">
        <f t="shared" si="0"/>
        <v>570</v>
      </c>
      <c r="H26" s="13">
        <f t="shared" si="0"/>
        <v>120</v>
      </c>
      <c r="I26" s="13">
        <f t="shared" si="0"/>
        <v>150</v>
      </c>
      <c r="J26" s="13">
        <f t="shared" si="0"/>
        <v>30</v>
      </c>
      <c r="K26" s="13">
        <f t="shared" si="0"/>
        <v>105</v>
      </c>
      <c r="L26" s="13">
        <f t="shared" si="0"/>
        <v>165</v>
      </c>
      <c r="M26" s="13">
        <f t="shared" si="0"/>
        <v>0</v>
      </c>
      <c r="N26" s="12"/>
    </row>
    <row r="27" spans="1:14" s="14" customFormat="1" ht="12.75">
      <c r="A27" s="15"/>
      <c r="B27" s="19" t="s">
        <v>75</v>
      </c>
      <c r="C27" s="20"/>
      <c r="D27" s="20"/>
      <c r="E27" s="20"/>
      <c r="F27" s="20"/>
      <c r="H27" s="109">
        <f>SUM(H26:J26)</f>
        <v>300</v>
      </c>
      <c r="I27" s="109"/>
      <c r="J27" s="109"/>
      <c r="K27" s="109">
        <f>SUM(K26:M26)</f>
        <v>270</v>
      </c>
      <c r="L27" s="109"/>
      <c r="M27" s="109"/>
      <c r="N27" s="15"/>
    </row>
    <row r="28" spans="1:14" s="14" customFormat="1" ht="12.75">
      <c r="A28" s="15"/>
      <c r="B28" s="75" t="s">
        <v>70</v>
      </c>
      <c r="C28" s="20"/>
      <c r="D28" s="20"/>
      <c r="E28" s="20"/>
      <c r="F28" s="75"/>
      <c r="G28" s="78" t="s">
        <v>182</v>
      </c>
      <c r="H28" s="78" t="s">
        <v>183</v>
      </c>
      <c r="I28" s="64"/>
      <c r="J28" s="64"/>
      <c r="K28" s="64"/>
      <c r="L28" s="64"/>
      <c r="M28" s="64"/>
      <c r="N28" s="15"/>
    </row>
    <row r="29" spans="2:14" s="1" customFormat="1" ht="12.75">
      <c r="B29" s="76" t="s">
        <v>85</v>
      </c>
      <c r="C29" s="20"/>
      <c r="D29" s="20"/>
      <c r="E29" s="20"/>
      <c r="F29" s="77">
        <f>SUM(F13:F25)</f>
        <v>60</v>
      </c>
      <c r="G29" s="78">
        <f>+SUM(F13:F15)+F18+F20+F24</f>
        <v>33</v>
      </c>
      <c r="H29" s="78">
        <f>F29-G29</f>
        <v>27</v>
      </c>
      <c r="I29" s="64"/>
      <c r="J29" s="64"/>
      <c r="K29" s="64"/>
      <c r="L29" s="64"/>
      <c r="M29" s="11"/>
      <c r="N29" s="10"/>
    </row>
    <row r="30" spans="2:5" ht="12.75">
      <c r="B30" s="90"/>
      <c r="C30" s="91"/>
      <c r="D30" s="91"/>
      <c r="E30" s="91"/>
    </row>
    <row r="31" spans="2:5" ht="12.75">
      <c r="B31" s="90" t="s">
        <v>78</v>
      </c>
      <c r="C31" s="91"/>
      <c r="D31" s="91"/>
      <c r="E31" s="91"/>
    </row>
    <row r="32" spans="2:13" s="40" customFormat="1" ht="12.75">
      <c r="B32" s="40" t="s">
        <v>79</v>
      </c>
      <c r="F32" s="40">
        <f>+SUM(F13:F16)</f>
        <v>34</v>
      </c>
      <c r="G32" s="40">
        <f aca="true" t="shared" si="1" ref="G32:M32">SUM(G13:G16)</f>
        <v>180</v>
      </c>
      <c r="H32" s="40">
        <f t="shared" si="1"/>
        <v>60</v>
      </c>
      <c r="I32" s="40">
        <f t="shared" si="1"/>
        <v>60</v>
      </c>
      <c r="J32" s="40">
        <f t="shared" si="1"/>
        <v>0</v>
      </c>
      <c r="K32" s="40">
        <f t="shared" si="1"/>
        <v>30</v>
      </c>
      <c r="L32" s="40">
        <f t="shared" si="1"/>
        <v>30</v>
      </c>
      <c r="M32" s="40">
        <f t="shared" si="1"/>
        <v>0</v>
      </c>
    </row>
    <row r="33" spans="2:13" s="26" customFormat="1" ht="12.75">
      <c r="B33" s="26" t="s">
        <v>80</v>
      </c>
      <c r="F33" s="26">
        <f>SUM(F17:F17)</f>
        <v>7</v>
      </c>
      <c r="G33" s="26">
        <f>SUM(G17:G17)</f>
        <v>30</v>
      </c>
      <c r="H33" s="26">
        <f aca="true" t="shared" si="2" ref="H33:M33">SUM(H17:H17)</f>
        <v>0</v>
      </c>
      <c r="I33" s="26">
        <f t="shared" si="2"/>
        <v>0</v>
      </c>
      <c r="J33" s="26">
        <f t="shared" si="2"/>
        <v>0</v>
      </c>
      <c r="K33" s="26">
        <f t="shared" si="2"/>
        <v>15</v>
      </c>
      <c r="L33" s="26">
        <f t="shared" si="2"/>
        <v>15</v>
      </c>
      <c r="M33" s="26">
        <f t="shared" si="2"/>
        <v>0</v>
      </c>
    </row>
    <row r="34" spans="2:13" s="41" customFormat="1" ht="12.75">
      <c r="B34" s="41" t="s">
        <v>81</v>
      </c>
      <c r="F34" s="41">
        <f>SUM(F18:F19)</f>
        <v>6</v>
      </c>
      <c r="G34" s="41">
        <f aca="true" t="shared" si="3" ref="G34:M34">SUM(G18:G19)</f>
        <v>60</v>
      </c>
      <c r="H34" s="41">
        <f t="shared" si="3"/>
        <v>30</v>
      </c>
      <c r="I34" s="41">
        <f t="shared" si="3"/>
        <v>0</v>
      </c>
      <c r="J34" s="41">
        <f t="shared" si="3"/>
        <v>0</v>
      </c>
      <c r="K34" s="41">
        <f t="shared" si="3"/>
        <v>30</v>
      </c>
      <c r="L34" s="41">
        <f t="shared" si="3"/>
        <v>0</v>
      </c>
      <c r="M34" s="41">
        <f t="shared" si="3"/>
        <v>0</v>
      </c>
    </row>
    <row r="35" spans="2:13" s="41" customFormat="1" ht="12.75">
      <c r="B35" s="41" t="s">
        <v>24</v>
      </c>
      <c r="F35" s="41">
        <f>SUM(F20:F20)</f>
        <v>2</v>
      </c>
      <c r="G35" s="41">
        <f aca="true" t="shared" si="4" ref="G35:M35">SUM(G20:G20)</f>
        <v>30</v>
      </c>
      <c r="H35" s="41">
        <f t="shared" si="4"/>
        <v>0</v>
      </c>
      <c r="I35" s="41">
        <f t="shared" si="4"/>
        <v>0</v>
      </c>
      <c r="J35" s="41">
        <f t="shared" si="4"/>
        <v>30</v>
      </c>
      <c r="K35" s="41">
        <f t="shared" si="4"/>
        <v>0</v>
      </c>
      <c r="L35" s="41">
        <f t="shared" si="4"/>
        <v>0</v>
      </c>
      <c r="M35" s="41">
        <f t="shared" si="4"/>
        <v>0</v>
      </c>
    </row>
    <row r="36" spans="2:13" ht="12.75">
      <c r="B36" s="48" t="s">
        <v>141</v>
      </c>
      <c r="C36" s="48"/>
      <c r="D36" s="48"/>
      <c r="E36" s="48"/>
      <c r="F36" s="48">
        <f>SUM(F21:F22)</f>
        <v>0</v>
      </c>
      <c r="G36" s="48">
        <f aca="true" t="shared" si="5" ref="G36:M36">SUM(G21:G22)</f>
        <v>120</v>
      </c>
      <c r="H36" s="48">
        <f t="shared" si="5"/>
        <v>0</v>
      </c>
      <c r="I36" s="48">
        <f t="shared" si="5"/>
        <v>60</v>
      </c>
      <c r="J36" s="48">
        <f t="shared" si="5"/>
        <v>0</v>
      </c>
      <c r="K36" s="48">
        <f t="shared" si="5"/>
        <v>0</v>
      </c>
      <c r="L36" s="48">
        <f t="shared" si="5"/>
        <v>60</v>
      </c>
      <c r="M36" s="48">
        <f t="shared" si="5"/>
        <v>0</v>
      </c>
    </row>
    <row r="37" spans="2:13" ht="12.75">
      <c r="B37" s="48" t="s">
        <v>142</v>
      </c>
      <c r="C37" s="48"/>
      <c r="D37" s="48"/>
      <c r="E37" s="48"/>
      <c r="F37" s="48">
        <f>SUM(F23:F23)</f>
        <v>0</v>
      </c>
      <c r="G37" s="48">
        <f aca="true" t="shared" si="6" ref="G37:M37">SUM(G23:G23)</f>
        <v>60</v>
      </c>
      <c r="H37" s="48">
        <f t="shared" si="6"/>
        <v>0</v>
      </c>
      <c r="I37" s="48">
        <f t="shared" si="6"/>
        <v>30</v>
      </c>
      <c r="J37" s="48">
        <f t="shared" si="6"/>
        <v>0</v>
      </c>
      <c r="K37" s="48">
        <f t="shared" si="6"/>
        <v>0</v>
      </c>
      <c r="L37" s="48">
        <f t="shared" si="6"/>
        <v>30</v>
      </c>
      <c r="M37" s="48">
        <f t="shared" si="6"/>
        <v>0</v>
      </c>
    </row>
    <row r="38" spans="2:13" ht="12.75">
      <c r="B38" s="46" t="s">
        <v>82</v>
      </c>
      <c r="F38">
        <f>SUM(F32:F37)</f>
        <v>49</v>
      </c>
      <c r="G38">
        <f aca="true" t="shared" si="7" ref="G38:M38">SUM(G32:G37)</f>
        <v>480</v>
      </c>
      <c r="H38">
        <f t="shared" si="7"/>
        <v>90</v>
      </c>
      <c r="I38">
        <f t="shared" si="7"/>
        <v>150</v>
      </c>
      <c r="J38">
        <f t="shared" si="7"/>
        <v>30</v>
      </c>
      <c r="K38">
        <f t="shared" si="7"/>
        <v>75</v>
      </c>
      <c r="L38">
        <f t="shared" si="7"/>
        <v>135</v>
      </c>
      <c r="M38">
        <f t="shared" si="7"/>
        <v>0</v>
      </c>
    </row>
    <row r="48" spans="2:16" ht="12.75">
      <c r="B48" s="16" t="s">
        <v>0</v>
      </c>
      <c r="E48" s="21" t="s">
        <v>42</v>
      </c>
      <c r="F48" s="21" t="s">
        <v>1</v>
      </c>
      <c r="G48" s="21"/>
      <c r="O48" s="16"/>
      <c r="P48" s="16"/>
    </row>
    <row r="49" spans="2:16" ht="12.75">
      <c r="B49" t="s">
        <v>2</v>
      </c>
      <c r="E49" s="67">
        <f>G49/G52</f>
        <v>0.4578146611341632</v>
      </c>
      <c r="F49" s="21" t="s">
        <v>43</v>
      </c>
      <c r="G49" s="21">
        <f>H83+K83</f>
        <v>331</v>
      </c>
      <c r="O49" s="17"/>
      <c r="P49" s="16"/>
    </row>
    <row r="50" spans="2:16" ht="12.75">
      <c r="B50" t="s">
        <v>95</v>
      </c>
      <c r="E50" s="67">
        <f>G50/G52</f>
        <v>0.47994467496542187</v>
      </c>
      <c r="F50" s="21" t="s">
        <v>44</v>
      </c>
      <c r="G50" s="21">
        <f>I83+L83</f>
        <v>347</v>
      </c>
      <c r="O50" s="17"/>
      <c r="P50" s="16"/>
    </row>
    <row r="51" spans="2:16" ht="12.75">
      <c r="B51" t="s">
        <v>29</v>
      </c>
      <c r="E51" s="67">
        <f>G51/G52</f>
        <v>0.06224066390041494</v>
      </c>
      <c r="F51" s="21" t="s">
        <v>45</v>
      </c>
      <c r="G51" s="21">
        <f>J83+M83</f>
        <v>45</v>
      </c>
      <c r="O51" s="17"/>
      <c r="P51" s="16"/>
    </row>
    <row r="52" spans="2:16" ht="12.75">
      <c r="B52" t="s">
        <v>47</v>
      </c>
      <c r="E52" s="67">
        <f>SUM(E49:E51)</f>
        <v>1</v>
      </c>
      <c r="F52" s="21" t="s">
        <v>4</v>
      </c>
      <c r="G52" s="21">
        <f>SUM(G49:G51)</f>
        <v>723</v>
      </c>
      <c r="O52" s="16"/>
      <c r="P52" s="16"/>
    </row>
    <row r="53" ht="12.75">
      <c r="B53" t="s">
        <v>91</v>
      </c>
    </row>
    <row r="54" spans="1:14" ht="12.75" customHeight="1">
      <c r="A54" s="92" t="s">
        <v>36</v>
      </c>
      <c r="B54" s="92" t="s">
        <v>5</v>
      </c>
      <c r="C54" s="93" t="s">
        <v>6</v>
      </c>
      <c r="D54" s="93"/>
      <c r="E54" s="93"/>
      <c r="F54" s="79" t="s">
        <v>71</v>
      </c>
      <c r="G54" s="93" t="s">
        <v>8</v>
      </c>
      <c r="H54" s="92"/>
      <c r="I54" s="92"/>
      <c r="J54" s="92"/>
      <c r="K54" s="92"/>
      <c r="L54" s="92"/>
      <c r="M54" s="92"/>
      <c r="N54" s="104" t="s">
        <v>9</v>
      </c>
    </row>
    <row r="55" spans="1:14" s="1" customFormat="1" ht="12.75">
      <c r="A55" s="92"/>
      <c r="B55" s="96"/>
      <c r="C55" s="80" t="s">
        <v>10</v>
      </c>
      <c r="D55" s="80" t="s">
        <v>11</v>
      </c>
      <c r="E55" s="81" t="s">
        <v>12</v>
      </c>
      <c r="F55" s="102" t="s">
        <v>70</v>
      </c>
      <c r="G55" s="81" t="s">
        <v>4</v>
      </c>
      <c r="H55" s="100" t="s">
        <v>152</v>
      </c>
      <c r="I55" s="101"/>
      <c r="J55" s="102"/>
      <c r="K55" s="100" t="s">
        <v>153</v>
      </c>
      <c r="L55" s="101"/>
      <c r="M55" s="102"/>
      <c r="N55" s="105"/>
    </row>
    <row r="56" spans="1:14" s="1" customFormat="1" ht="12.75">
      <c r="A56" s="92"/>
      <c r="B56" s="96"/>
      <c r="C56" s="83"/>
      <c r="D56" s="83" t="s">
        <v>15</v>
      </c>
      <c r="E56" s="84" t="s">
        <v>16</v>
      </c>
      <c r="F56" s="102"/>
      <c r="G56" s="84" t="s">
        <v>17</v>
      </c>
      <c r="H56" s="82" t="s">
        <v>18</v>
      </c>
      <c r="I56" s="85" t="s">
        <v>19</v>
      </c>
      <c r="J56" s="85" t="s">
        <v>20</v>
      </c>
      <c r="K56" s="85" t="s">
        <v>18</v>
      </c>
      <c r="L56" s="85" t="s">
        <v>19</v>
      </c>
      <c r="M56" s="85" t="s">
        <v>20</v>
      </c>
      <c r="N56" s="106"/>
    </row>
    <row r="57" spans="1:14" s="34" customFormat="1" ht="12.75">
      <c r="A57" s="31">
        <v>1</v>
      </c>
      <c r="B57" s="31" t="s">
        <v>51</v>
      </c>
      <c r="C57" s="32">
        <v>3</v>
      </c>
      <c r="D57" s="32">
        <v>3</v>
      </c>
      <c r="E57" s="32"/>
      <c r="F57" s="33">
        <v>5</v>
      </c>
      <c r="G57" s="32">
        <v>45</v>
      </c>
      <c r="H57" s="33">
        <v>30</v>
      </c>
      <c r="I57" s="33">
        <v>15</v>
      </c>
      <c r="J57" s="33">
        <v>0</v>
      </c>
      <c r="K57" s="33">
        <v>0</v>
      </c>
      <c r="L57" s="33">
        <v>0</v>
      </c>
      <c r="M57" s="33">
        <v>0</v>
      </c>
      <c r="N57" s="31"/>
    </row>
    <row r="58" spans="1:14" s="34" customFormat="1" ht="12.75">
      <c r="A58" s="31">
        <v>2</v>
      </c>
      <c r="B58" s="31" t="s">
        <v>31</v>
      </c>
      <c r="C58" s="33">
        <v>3</v>
      </c>
      <c r="D58" s="32">
        <v>3</v>
      </c>
      <c r="E58" s="33"/>
      <c r="F58" s="33">
        <v>7</v>
      </c>
      <c r="G58" s="33">
        <v>55</v>
      </c>
      <c r="H58" s="33">
        <v>15</v>
      </c>
      <c r="I58" s="33">
        <v>20</v>
      </c>
      <c r="J58" s="33">
        <v>20</v>
      </c>
      <c r="K58" s="33">
        <v>0</v>
      </c>
      <c r="L58" s="33">
        <v>0</v>
      </c>
      <c r="M58" s="33">
        <v>0</v>
      </c>
      <c r="N58" s="31"/>
    </row>
    <row r="59" spans="1:14" s="34" customFormat="1" ht="12.75">
      <c r="A59" s="31">
        <v>3</v>
      </c>
      <c r="B59" s="31" t="s">
        <v>54</v>
      </c>
      <c r="C59" s="33">
        <v>4</v>
      </c>
      <c r="D59" s="33">
        <v>4</v>
      </c>
      <c r="E59" s="33"/>
      <c r="F59" s="33">
        <v>4</v>
      </c>
      <c r="G59" s="33">
        <v>30</v>
      </c>
      <c r="H59" s="33">
        <v>0</v>
      </c>
      <c r="I59" s="33">
        <v>0</v>
      </c>
      <c r="J59" s="33">
        <v>0</v>
      </c>
      <c r="K59" s="33">
        <v>15</v>
      </c>
      <c r="L59" s="33">
        <v>15</v>
      </c>
      <c r="M59" s="33">
        <v>0</v>
      </c>
      <c r="N59" s="31"/>
    </row>
    <row r="60" spans="1:14" s="34" customFormat="1" ht="12.75">
      <c r="A60" s="22">
        <v>4</v>
      </c>
      <c r="B60" s="22" t="s">
        <v>52</v>
      </c>
      <c r="C60" s="23">
        <v>3</v>
      </c>
      <c r="D60" s="23">
        <v>3</v>
      </c>
      <c r="E60" s="23"/>
      <c r="F60" s="23">
        <v>3</v>
      </c>
      <c r="G60" s="23">
        <v>30</v>
      </c>
      <c r="H60" s="24">
        <v>15</v>
      </c>
      <c r="I60" s="24">
        <v>15</v>
      </c>
      <c r="J60" s="24">
        <v>0</v>
      </c>
      <c r="K60" s="24">
        <v>0</v>
      </c>
      <c r="L60" s="24">
        <v>0</v>
      </c>
      <c r="M60" s="24">
        <v>0</v>
      </c>
      <c r="N60" s="22"/>
    </row>
    <row r="61" spans="1:14" s="34" customFormat="1" ht="12.75">
      <c r="A61" s="22">
        <v>5</v>
      </c>
      <c r="B61" s="22" t="s">
        <v>55</v>
      </c>
      <c r="C61" s="23"/>
      <c r="D61" s="23">
        <v>4</v>
      </c>
      <c r="E61" s="23"/>
      <c r="F61" s="23">
        <v>3</v>
      </c>
      <c r="G61" s="23">
        <v>20</v>
      </c>
      <c r="H61" s="23">
        <v>0</v>
      </c>
      <c r="I61" s="23">
        <v>0</v>
      </c>
      <c r="J61" s="23">
        <v>0</v>
      </c>
      <c r="K61" s="23">
        <v>10</v>
      </c>
      <c r="L61" s="23">
        <v>0</v>
      </c>
      <c r="M61" s="23">
        <v>10</v>
      </c>
      <c r="N61" s="22"/>
    </row>
    <row r="62" spans="1:14" s="34" customFormat="1" ht="12.75">
      <c r="A62" s="22">
        <v>6</v>
      </c>
      <c r="B62" s="22" t="s">
        <v>39</v>
      </c>
      <c r="C62" s="23"/>
      <c r="D62" s="43">
        <v>4</v>
      </c>
      <c r="E62" s="23"/>
      <c r="F62" s="23">
        <v>4</v>
      </c>
      <c r="G62" s="23">
        <v>30</v>
      </c>
      <c r="H62" s="23">
        <v>0</v>
      </c>
      <c r="I62" s="23">
        <v>0</v>
      </c>
      <c r="J62" s="23">
        <v>0</v>
      </c>
      <c r="K62" s="23">
        <v>15</v>
      </c>
      <c r="L62" s="23">
        <v>0</v>
      </c>
      <c r="M62" s="23">
        <v>15</v>
      </c>
      <c r="N62" s="22"/>
    </row>
    <row r="63" spans="1:14" s="34" customFormat="1" ht="12.75">
      <c r="A63" s="35">
        <v>7</v>
      </c>
      <c r="B63" s="35" t="s">
        <v>33</v>
      </c>
      <c r="C63" s="36"/>
      <c r="D63" s="37"/>
      <c r="E63" s="36">
        <v>4</v>
      </c>
      <c r="F63" s="36">
        <v>1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5" t="s">
        <v>34</v>
      </c>
    </row>
    <row r="64" spans="1:14" s="34" customFormat="1" ht="12.75">
      <c r="A64" s="28">
        <v>8</v>
      </c>
      <c r="B64" s="28" t="s">
        <v>32</v>
      </c>
      <c r="C64" s="18"/>
      <c r="D64" s="42"/>
      <c r="E64" s="18">
        <v>4</v>
      </c>
      <c r="F64" s="18">
        <v>0</v>
      </c>
      <c r="G64" s="18">
        <v>15</v>
      </c>
      <c r="H64" s="29">
        <v>0</v>
      </c>
      <c r="I64" s="29">
        <v>0</v>
      </c>
      <c r="J64" s="29">
        <v>0</v>
      </c>
      <c r="K64" s="29">
        <v>0</v>
      </c>
      <c r="L64" s="29">
        <v>15</v>
      </c>
      <c r="M64" s="29">
        <v>0</v>
      </c>
      <c r="N64" s="35"/>
    </row>
    <row r="65" spans="1:14" s="34" customFormat="1" ht="12.75">
      <c r="A65" s="49">
        <v>9</v>
      </c>
      <c r="B65" s="50" t="s">
        <v>21</v>
      </c>
      <c r="C65" s="51">
        <v>4</v>
      </c>
      <c r="D65" s="51" t="s">
        <v>150</v>
      </c>
      <c r="E65" s="51"/>
      <c r="F65" s="52">
        <v>5</v>
      </c>
      <c r="G65" s="51">
        <v>60</v>
      </c>
      <c r="H65" s="52">
        <v>0</v>
      </c>
      <c r="I65" s="52">
        <v>30</v>
      </c>
      <c r="J65" s="52">
        <v>0</v>
      </c>
      <c r="K65" s="52">
        <v>0</v>
      </c>
      <c r="L65" s="52">
        <v>30</v>
      </c>
      <c r="M65" s="52">
        <v>0</v>
      </c>
      <c r="N65" s="49" t="s">
        <v>184</v>
      </c>
    </row>
    <row r="66" spans="1:14" s="34" customFormat="1" ht="12.75">
      <c r="A66" s="49">
        <v>10</v>
      </c>
      <c r="B66" s="49" t="s">
        <v>96</v>
      </c>
      <c r="C66" s="51"/>
      <c r="D66" s="51" t="s">
        <v>150</v>
      </c>
      <c r="E66" s="51"/>
      <c r="F66" s="52">
        <v>2</v>
      </c>
      <c r="G66" s="51">
        <v>60</v>
      </c>
      <c r="H66" s="52">
        <v>0</v>
      </c>
      <c r="I66" s="52">
        <v>30</v>
      </c>
      <c r="J66" s="52">
        <v>0</v>
      </c>
      <c r="K66" s="52">
        <v>0</v>
      </c>
      <c r="L66" s="52">
        <v>30</v>
      </c>
      <c r="M66" s="52">
        <v>0</v>
      </c>
      <c r="N66" s="49" t="s">
        <v>185</v>
      </c>
    </row>
    <row r="67" spans="1:14" s="34" customFormat="1" ht="12.75">
      <c r="A67" s="49">
        <v>11</v>
      </c>
      <c r="B67" s="49" t="s">
        <v>97</v>
      </c>
      <c r="C67" s="51"/>
      <c r="D67" s="51"/>
      <c r="E67" s="51">
        <v>3</v>
      </c>
      <c r="F67" s="52">
        <v>0</v>
      </c>
      <c r="G67" s="51">
        <v>15</v>
      </c>
      <c r="H67" s="52">
        <v>0</v>
      </c>
      <c r="I67" s="52">
        <v>15</v>
      </c>
      <c r="J67" s="52">
        <v>0</v>
      </c>
      <c r="K67" s="52">
        <v>0</v>
      </c>
      <c r="L67" s="52">
        <v>0</v>
      </c>
      <c r="M67" s="52">
        <v>0</v>
      </c>
      <c r="N67" s="49"/>
    </row>
    <row r="68" spans="1:14" s="34" customFormat="1" ht="12.75">
      <c r="A68" s="3">
        <v>12</v>
      </c>
      <c r="B68" s="3" t="s">
        <v>53</v>
      </c>
      <c r="C68" s="2"/>
      <c r="D68" s="4">
        <v>3</v>
      </c>
      <c r="E68" s="2"/>
      <c r="F68" s="2">
        <v>1</v>
      </c>
      <c r="G68" s="2">
        <v>15</v>
      </c>
      <c r="H68" s="2">
        <v>15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3"/>
    </row>
    <row r="69" spans="1:14" s="34" customFormat="1" ht="12.75">
      <c r="A69" s="3">
        <v>13</v>
      </c>
      <c r="B69" s="3" t="s">
        <v>56</v>
      </c>
      <c r="C69" s="2"/>
      <c r="D69" s="2">
        <v>4</v>
      </c>
      <c r="E69" s="2"/>
      <c r="F69" s="2">
        <v>1</v>
      </c>
      <c r="G69" s="2">
        <v>15</v>
      </c>
      <c r="H69" s="2">
        <v>0</v>
      </c>
      <c r="I69" s="2">
        <v>0</v>
      </c>
      <c r="J69" s="2">
        <v>0</v>
      </c>
      <c r="K69" s="2">
        <v>15</v>
      </c>
      <c r="L69" s="2">
        <v>0</v>
      </c>
      <c r="M69" s="2">
        <v>0</v>
      </c>
      <c r="N69" s="9"/>
    </row>
    <row r="70" spans="1:14" s="34" customFormat="1" ht="12.75">
      <c r="A70" s="3">
        <v>14</v>
      </c>
      <c r="B70" s="3" t="s">
        <v>59</v>
      </c>
      <c r="C70" s="2">
        <v>4</v>
      </c>
      <c r="D70" s="2">
        <v>4</v>
      </c>
      <c r="E70" s="2"/>
      <c r="F70" s="2">
        <v>1</v>
      </c>
      <c r="G70" s="2">
        <v>28</v>
      </c>
      <c r="H70" s="2">
        <v>0</v>
      </c>
      <c r="I70" s="2">
        <v>0</v>
      </c>
      <c r="J70" s="2">
        <v>0</v>
      </c>
      <c r="K70" s="2">
        <v>28</v>
      </c>
      <c r="L70" s="2">
        <v>0</v>
      </c>
      <c r="M70" s="2">
        <v>0</v>
      </c>
      <c r="N70" s="3"/>
    </row>
    <row r="71" spans="1:14" s="34" customFormat="1" ht="12.75">
      <c r="A71" s="3">
        <v>15</v>
      </c>
      <c r="B71" s="3" t="s">
        <v>76</v>
      </c>
      <c r="C71" s="4">
        <v>4</v>
      </c>
      <c r="D71" s="4">
        <v>4</v>
      </c>
      <c r="E71" s="4"/>
      <c r="F71" s="2">
        <v>2</v>
      </c>
      <c r="G71" s="4">
        <v>30</v>
      </c>
      <c r="H71" s="2">
        <v>0</v>
      </c>
      <c r="I71" s="2">
        <v>0</v>
      </c>
      <c r="J71" s="2">
        <v>0</v>
      </c>
      <c r="K71" s="2">
        <v>15</v>
      </c>
      <c r="L71" s="2">
        <v>15</v>
      </c>
      <c r="M71" s="2">
        <v>0</v>
      </c>
      <c r="N71" s="3"/>
    </row>
    <row r="72" spans="1:14" s="34" customFormat="1" ht="12.75">
      <c r="A72" s="3">
        <v>16</v>
      </c>
      <c r="B72" s="3" t="s">
        <v>57</v>
      </c>
      <c r="C72" s="2"/>
      <c r="D72" s="2">
        <v>4</v>
      </c>
      <c r="E72" s="2"/>
      <c r="F72" s="2">
        <v>1</v>
      </c>
      <c r="G72" s="2">
        <v>25</v>
      </c>
      <c r="H72" s="5">
        <v>0</v>
      </c>
      <c r="I72" s="5">
        <v>0</v>
      </c>
      <c r="J72" s="5">
        <v>0</v>
      </c>
      <c r="K72" s="5">
        <v>13</v>
      </c>
      <c r="L72" s="5">
        <v>12</v>
      </c>
      <c r="M72" s="5">
        <v>0</v>
      </c>
      <c r="N72" s="3"/>
    </row>
    <row r="73" spans="1:14" s="34" customFormat="1" ht="12.75">
      <c r="A73" s="28">
        <v>17</v>
      </c>
      <c r="B73" s="3" t="s">
        <v>83</v>
      </c>
      <c r="C73" s="18"/>
      <c r="D73" s="18">
        <v>3</v>
      </c>
      <c r="E73" s="18"/>
      <c r="F73" s="18">
        <v>2</v>
      </c>
      <c r="G73" s="18">
        <v>30</v>
      </c>
      <c r="H73" s="29">
        <v>15</v>
      </c>
      <c r="I73" s="29">
        <v>15</v>
      </c>
      <c r="J73" s="29">
        <v>0</v>
      </c>
      <c r="K73" s="29">
        <v>0</v>
      </c>
      <c r="L73" s="29">
        <v>0</v>
      </c>
      <c r="M73" s="29">
        <v>0</v>
      </c>
      <c r="N73" s="28"/>
    </row>
    <row r="74" spans="1:14" s="34" customFormat="1" ht="12.75">
      <c r="A74" s="3"/>
      <c r="B74" s="44" t="s">
        <v>84</v>
      </c>
      <c r="C74" s="2"/>
      <c r="D74" s="2"/>
      <c r="E74" s="2"/>
      <c r="F74" s="2"/>
      <c r="G74" s="2"/>
      <c r="H74" s="5"/>
      <c r="I74" s="5"/>
      <c r="J74" s="5"/>
      <c r="K74" s="5"/>
      <c r="L74" s="5"/>
      <c r="M74" s="5"/>
      <c r="N74" s="3"/>
    </row>
    <row r="75" spans="1:14" s="25" customFormat="1" ht="12.75">
      <c r="A75" s="3">
        <v>18</v>
      </c>
      <c r="B75" s="28" t="s">
        <v>111</v>
      </c>
      <c r="C75" s="2">
        <v>3</v>
      </c>
      <c r="D75" s="2">
        <v>3</v>
      </c>
      <c r="E75" s="2"/>
      <c r="F75" s="2">
        <v>4</v>
      </c>
      <c r="G75" s="2">
        <v>45</v>
      </c>
      <c r="H75" s="5">
        <v>30</v>
      </c>
      <c r="I75" s="5">
        <v>15</v>
      </c>
      <c r="J75" s="5">
        <v>0</v>
      </c>
      <c r="K75" s="5">
        <v>0</v>
      </c>
      <c r="L75" s="5">
        <v>0</v>
      </c>
      <c r="M75" s="5">
        <v>0</v>
      </c>
      <c r="N75" s="3"/>
    </row>
    <row r="76" spans="1:14" s="25" customFormat="1" ht="12.75">
      <c r="A76" s="3">
        <v>19</v>
      </c>
      <c r="B76" s="28" t="s">
        <v>112</v>
      </c>
      <c r="C76" s="2"/>
      <c r="D76" s="2">
        <v>3</v>
      </c>
      <c r="E76" s="2"/>
      <c r="F76" s="2">
        <v>1</v>
      </c>
      <c r="G76" s="2">
        <v>15</v>
      </c>
      <c r="H76" s="5">
        <v>15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3"/>
    </row>
    <row r="77" spans="1:14" s="58" customFormat="1" ht="25.5">
      <c r="A77" s="55">
        <v>20</v>
      </c>
      <c r="B77" s="55" t="s">
        <v>113</v>
      </c>
      <c r="C77" s="56"/>
      <c r="D77" s="56">
        <v>3</v>
      </c>
      <c r="E77" s="56"/>
      <c r="F77" s="56">
        <v>3</v>
      </c>
      <c r="G77" s="56">
        <v>35</v>
      </c>
      <c r="H77" s="57">
        <v>15</v>
      </c>
      <c r="I77" s="57">
        <v>20</v>
      </c>
      <c r="J77" s="57">
        <v>0</v>
      </c>
      <c r="K77" s="57">
        <v>0</v>
      </c>
      <c r="L77" s="57">
        <v>0</v>
      </c>
      <c r="M77" s="57">
        <v>0</v>
      </c>
      <c r="N77" s="55"/>
    </row>
    <row r="78" spans="1:14" s="38" customFormat="1" ht="12.75">
      <c r="A78" s="28">
        <v>21</v>
      </c>
      <c r="B78" s="3" t="s">
        <v>156</v>
      </c>
      <c r="C78" s="18"/>
      <c r="D78" s="18">
        <v>3</v>
      </c>
      <c r="E78" s="18"/>
      <c r="F78" s="18">
        <v>1</v>
      </c>
      <c r="G78" s="18">
        <v>15</v>
      </c>
      <c r="H78" s="29">
        <v>15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8"/>
    </row>
    <row r="79" spans="1:14" s="41" customFormat="1" ht="12.75">
      <c r="A79" s="3">
        <v>22</v>
      </c>
      <c r="B79" s="28" t="s">
        <v>114</v>
      </c>
      <c r="C79" s="2"/>
      <c r="D79" s="2">
        <v>4</v>
      </c>
      <c r="E79" s="2"/>
      <c r="F79" s="2">
        <v>2</v>
      </c>
      <c r="G79" s="2">
        <v>25</v>
      </c>
      <c r="H79" s="5">
        <v>0</v>
      </c>
      <c r="I79" s="5">
        <v>0</v>
      </c>
      <c r="J79" s="5">
        <v>0</v>
      </c>
      <c r="K79" s="5">
        <v>10</v>
      </c>
      <c r="L79" s="5">
        <v>15</v>
      </c>
      <c r="M79" s="5">
        <v>0</v>
      </c>
      <c r="N79" s="3"/>
    </row>
    <row r="80" spans="1:14" s="30" customFormat="1" ht="12.75">
      <c r="A80" s="3">
        <v>23</v>
      </c>
      <c r="B80" s="28" t="s">
        <v>115</v>
      </c>
      <c r="C80" s="2"/>
      <c r="D80" s="2">
        <v>4</v>
      </c>
      <c r="E80" s="2"/>
      <c r="F80" s="2">
        <v>3</v>
      </c>
      <c r="G80" s="2">
        <v>40</v>
      </c>
      <c r="H80" s="5">
        <v>0</v>
      </c>
      <c r="I80" s="5">
        <v>0</v>
      </c>
      <c r="J80" s="5">
        <v>0</v>
      </c>
      <c r="K80" s="5">
        <v>25</v>
      </c>
      <c r="L80" s="5">
        <v>15</v>
      </c>
      <c r="M80" s="5">
        <v>0</v>
      </c>
      <c r="N80" s="3"/>
    </row>
    <row r="81" spans="1:14" s="62" customFormat="1" ht="25.5">
      <c r="A81" s="59">
        <v>24</v>
      </c>
      <c r="B81" s="55" t="s">
        <v>116</v>
      </c>
      <c r="C81" s="60"/>
      <c r="D81" s="60">
        <v>4</v>
      </c>
      <c r="E81" s="60"/>
      <c r="F81" s="60">
        <v>2</v>
      </c>
      <c r="G81" s="60">
        <v>20</v>
      </c>
      <c r="H81" s="61">
        <v>0</v>
      </c>
      <c r="I81" s="61">
        <v>0</v>
      </c>
      <c r="J81" s="61">
        <v>0</v>
      </c>
      <c r="K81" s="61">
        <v>10</v>
      </c>
      <c r="L81" s="61">
        <v>10</v>
      </c>
      <c r="M81" s="61">
        <v>0</v>
      </c>
      <c r="N81" s="59"/>
    </row>
    <row r="82" spans="1:14" s="62" customFormat="1" ht="25.5">
      <c r="A82" s="59">
        <v>25</v>
      </c>
      <c r="B82" s="55" t="s">
        <v>117</v>
      </c>
      <c r="C82" s="60"/>
      <c r="D82" s="60">
        <v>4</v>
      </c>
      <c r="E82" s="60"/>
      <c r="F82" s="60">
        <v>2</v>
      </c>
      <c r="G82" s="60">
        <v>25</v>
      </c>
      <c r="H82" s="61">
        <v>0</v>
      </c>
      <c r="I82" s="61">
        <v>0</v>
      </c>
      <c r="J82" s="61">
        <v>0</v>
      </c>
      <c r="K82" s="61">
        <v>10</v>
      </c>
      <c r="L82" s="61">
        <v>15</v>
      </c>
      <c r="M82" s="61">
        <v>0</v>
      </c>
      <c r="N82" s="59"/>
    </row>
    <row r="83" spans="1:14" s="14" customFormat="1" ht="12.75">
      <c r="A83" s="12"/>
      <c r="B83" s="12" t="s">
        <v>28</v>
      </c>
      <c r="C83" s="13">
        <f>COUNT(C57:C82)</f>
        <v>8</v>
      </c>
      <c r="D83" s="13"/>
      <c r="E83" s="12"/>
      <c r="F83" s="13">
        <f aca="true" t="shared" si="8" ref="F83:M83">SUM(F57:F82)</f>
        <v>60</v>
      </c>
      <c r="G83" s="13">
        <f t="shared" si="8"/>
        <v>723</v>
      </c>
      <c r="H83" s="13">
        <f t="shared" si="8"/>
        <v>165</v>
      </c>
      <c r="I83" s="13">
        <f t="shared" si="8"/>
        <v>175</v>
      </c>
      <c r="J83" s="13">
        <f t="shared" si="8"/>
        <v>20</v>
      </c>
      <c r="K83" s="13">
        <f t="shared" si="8"/>
        <v>166</v>
      </c>
      <c r="L83" s="13">
        <f t="shared" si="8"/>
        <v>172</v>
      </c>
      <c r="M83" s="13">
        <f t="shared" si="8"/>
        <v>25</v>
      </c>
      <c r="N83" s="12"/>
    </row>
    <row r="84" spans="2:14" s="1" customFormat="1" ht="12.75">
      <c r="B84" s="19" t="s">
        <v>75</v>
      </c>
      <c r="C84" s="20"/>
      <c r="D84" s="20"/>
      <c r="E84" s="20"/>
      <c r="F84" s="14"/>
      <c r="G84" s="109">
        <f>SUM(H83:J83)</f>
        <v>360</v>
      </c>
      <c r="H84" s="109"/>
      <c r="I84" s="109"/>
      <c r="J84" s="109">
        <f>SUM(K83:M83)</f>
        <v>363</v>
      </c>
      <c r="K84" s="109"/>
      <c r="L84" s="109"/>
      <c r="M84" s="11"/>
      <c r="N84" s="10"/>
    </row>
    <row r="85" spans="2:14" s="1" customFormat="1" ht="12.75">
      <c r="B85" s="75" t="s">
        <v>70</v>
      </c>
      <c r="C85" s="20"/>
      <c r="D85" s="20"/>
      <c r="E85" s="20"/>
      <c r="F85" s="75">
        <f>SUM(F57:F82)</f>
        <v>60</v>
      </c>
      <c r="G85" s="78" t="s">
        <v>178</v>
      </c>
      <c r="H85" s="78" t="s">
        <v>179</v>
      </c>
      <c r="I85" s="64"/>
      <c r="J85" s="64"/>
      <c r="K85" s="64"/>
      <c r="L85" s="64"/>
      <c r="M85" s="11"/>
      <c r="N85" s="10"/>
    </row>
    <row r="86" spans="2:14" s="1" customFormat="1" ht="12.75">
      <c r="B86" s="76" t="s">
        <v>85</v>
      </c>
      <c r="C86" s="20"/>
      <c r="D86" s="20"/>
      <c r="E86" s="20"/>
      <c r="F86" s="77">
        <f>SUM(F57:F73)</f>
        <v>42</v>
      </c>
      <c r="G86" s="78">
        <f>+F57+F58+F60+F67+F68+F73</f>
        <v>18</v>
      </c>
      <c r="H86" s="78">
        <f>F86-G86</f>
        <v>24</v>
      </c>
      <c r="I86" s="64"/>
      <c r="J86" s="64"/>
      <c r="K86" s="64"/>
      <c r="L86" s="64"/>
      <c r="M86" s="11"/>
      <c r="N86" s="10"/>
    </row>
    <row r="87" spans="2:14" s="1" customFormat="1" ht="12.75">
      <c r="B87" s="76" t="s">
        <v>177</v>
      </c>
      <c r="C87" s="20"/>
      <c r="D87" s="20"/>
      <c r="E87" s="20"/>
      <c r="F87" s="77">
        <f>SUM(F75:F82)</f>
        <v>18</v>
      </c>
      <c r="G87" s="78">
        <f>+SUM(F75:F78)</f>
        <v>9</v>
      </c>
      <c r="H87" s="78">
        <f>F87-G87</f>
        <v>9</v>
      </c>
      <c r="I87" s="64"/>
      <c r="J87" s="64"/>
      <c r="K87" s="64"/>
      <c r="L87" s="64"/>
      <c r="M87" s="11"/>
      <c r="N87" s="10"/>
    </row>
    <row r="88" spans="2:14" s="1" customFormat="1" ht="12.75">
      <c r="B88" s="19"/>
      <c r="C88" s="20"/>
      <c r="D88" s="20"/>
      <c r="E88" s="20"/>
      <c r="F88" s="14"/>
      <c r="G88" s="75">
        <f>SUM(G86:G87)</f>
        <v>27</v>
      </c>
      <c r="H88" s="75">
        <f>SUM(H86:H87)</f>
        <v>33</v>
      </c>
      <c r="I88" s="64"/>
      <c r="J88" s="64"/>
      <c r="K88" s="64"/>
      <c r="L88" s="64"/>
      <c r="M88" s="11"/>
      <c r="N88" s="10"/>
    </row>
    <row r="89" spans="2:5" ht="12.75">
      <c r="B89" s="90" t="s">
        <v>78</v>
      </c>
      <c r="C89" s="91"/>
      <c r="D89" s="91"/>
      <c r="E89" s="91"/>
    </row>
    <row r="90" spans="2:13" s="40" customFormat="1" ht="12.75">
      <c r="B90" s="40" t="s">
        <v>79</v>
      </c>
      <c r="F90" s="40">
        <f>SUM(F57:F59)</f>
        <v>16</v>
      </c>
      <c r="G90" s="40">
        <f>SUM(G57:G59)</f>
        <v>130</v>
      </c>
      <c r="H90" s="40">
        <f aca="true" t="shared" si="9" ref="H90:M90">SUM(H57:H59)</f>
        <v>45</v>
      </c>
      <c r="I90" s="40">
        <f t="shared" si="9"/>
        <v>35</v>
      </c>
      <c r="J90" s="40">
        <f t="shared" si="9"/>
        <v>20</v>
      </c>
      <c r="K90" s="40">
        <f t="shared" si="9"/>
        <v>15</v>
      </c>
      <c r="L90" s="40">
        <f t="shared" si="9"/>
        <v>15</v>
      </c>
      <c r="M90" s="40">
        <f t="shared" si="9"/>
        <v>0</v>
      </c>
    </row>
    <row r="91" spans="2:13" s="26" customFormat="1" ht="12.75">
      <c r="B91" s="26" t="s">
        <v>80</v>
      </c>
      <c r="F91" s="26">
        <f>SUM(F60:F62)</f>
        <v>10</v>
      </c>
      <c r="G91" s="26">
        <f>SUM(G60:G63)</f>
        <v>80</v>
      </c>
      <c r="H91" s="26">
        <f aca="true" t="shared" si="10" ref="H91:M91">SUM(H60:H63)</f>
        <v>15</v>
      </c>
      <c r="I91" s="26">
        <f t="shared" si="10"/>
        <v>15</v>
      </c>
      <c r="J91" s="26">
        <f t="shared" si="10"/>
        <v>0</v>
      </c>
      <c r="K91" s="26">
        <f t="shared" si="10"/>
        <v>25</v>
      </c>
      <c r="L91" s="26">
        <f t="shared" si="10"/>
        <v>0</v>
      </c>
      <c r="M91" s="26">
        <f t="shared" si="10"/>
        <v>25</v>
      </c>
    </row>
    <row r="92" spans="2:13" s="41" customFormat="1" ht="12.75">
      <c r="B92" s="41" t="s">
        <v>33</v>
      </c>
      <c r="F92" s="41">
        <f>SUM(F63:F63)</f>
        <v>1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</row>
    <row r="93" spans="2:13" s="41" customFormat="1" ht="12.75">
      <c r="B93" s="48" t="s">
        <v>141</v>
      </c>
      <c r="C93" s="48"/>
      <c r="D93" s="48"/>
      <c r="E93" s="48"/>
      <c r="F93" s="48">
        <f>SUM(F65:F66)</f>
        <v>7</v>
      </c>
      <c r="G93" s="48">
        <f aca="true" t="shared" si="11" ref="G93:M93">SUM(G65:G66)</f>
        <v>120</v>
      </c>
      <c r="H93" s="48">
        <f t="shared" si="11"/>
        <v>0</v>
      </c>
      <c r="I93" s="48">
        <f t="shared" si="11"/>
        <v>60</v>
      </c>
      <c r="J93" s="48">
        <f t="shared" si="11"/>
        <v>0</v>
      </c>
      <c r="K93" s="48">
        <f t="shared" si="11"/>
        <v>0</v>
      </c>
      <c r="L93" s="48">
        <f t="shared" si="11"/>
        <v>60</v>
      </c>
      <c r="M93" s="48">
        <f t="shared" si="11"/>
        <v>0</v>
      </c>
    </row>
    <row r="94" spans="2:13" s="41" customFormat="1" ht="12.75">
      <c r="B94" s="48" t="s">
        <v>142</v>
      </c>
      <c r="C94" s="48"/>
      <c r="D94" s="48"/>
      <c r="E94" s="48"/>
      <c r="F94" s="48">
        <f>SUM(F67:F67)</f>
        <v>0</v>
      </c>
      <c r="G94" s="48">
        <f aca="true" t="shared" si="12" ref="G94:M94">SUM(G67:G67)</f>
        <v>15</v>
      </c>
      <c r="H94" s="48">
        <f t="shared" si="12"/>
        <v>0</v>
      </c>
      <c r="I94" s="48">
        <f t="shared" si="12"/>
        <v>15</v>
      </c>
      <c r="J94" s="48">
        <f t="shared" si="12"/>
        <v>0</v>
      </c>
      <c r="K94" s="48">
        <f t="shared" si="12"/>
        <v>0</v>
      </c>
      <c r="L94" s="48">
        <f t="shared" si="12"/>
        <v>0</v>
      </c>
      <c r="M94" s="48">
        <f t="shared" si="12"/>
        <v>0</v>
      </c>
    </row>
    <row r="95" spans="2:13" ht="12.75">
      <c r="B95" s="46" t="s">
        <v>82</v>
      </c>
      <c r="F95">
        <f>SUM(F90:F94)</f>
        <v>34</v>
      </c>
      <c r="G95">
        <f aca="true" t="shared" si="13" ref="G95:M95">SUM(G90:G94)</f>
        <v>345</v>
      </c>
      <c r="H95">
        <f t="shared" si="13"/>
        <v>60</v>
      </c>
      <c r="I95">
        <f t="shared" si="13"/>
        <v>125</v>
      </c>
      <c r="J95">
        <f t="shared" si="13"/>
        <v>20</v>
      </c>
      <c r="K95">
        <f t="shared" si="13"/>
        <v>40</v>
      </c>
      <c r="L95">
        <f t="shared" si="13"/>
        <v>75</v>
      </c>
      <c r="M95">
        <f t="shared" si="13"/>
        <v>25</v>
      </c>
    </row>
    <row r="97" spans="2:13" ht="12.75">
      <c r="B97" s="16" t="s">
        <v>0</v>
      </c>
      <c r="D97" s="16"/>
      <c r="E97" s="21" t="s">
        <v>42</v>
      </c>
      <c r="F97" s="21" t="s">
        <v>1</v>
      </c>
      <c r="G97" s="21"/>
      <c r="H97" s="16"/>
      <c r="I97" s="16"/>
      <c r="J97" s="16"/>
      <c r="K97" s="16"/>
      <c r="L97" s="16"/>
      <c r="M97" s="16"/>
    </row>
    <row r="98" spans="2:13" ht="12.75">
      <c r="B98" t="s">
        <v>2</v>
      </c>
      <c r="D98" s="17"/>
      <c r="E98" s="67">
        <f>G98/G101</f>
        <v>0.461864406779661</v>
      </c>
      <c r="F98" s="21" t="s">
        <v>43</v>
      </c>
      <c r="G98" s="21">
        <f>H135+K135</f>
        <v>327</v>
      </c>
      <c r="H98" s="16"/>
      <c r="I98" s="16"/>
      <c r="J98" s="16"/>
      <c r="K98" s="16"/>
      <c r="L98" s="16"/>
      <c r="M98" s="16"/>
    </row>
    <row r="99" spans="2:13" ht="12.75">
      <c r="B99" t="s">
        <v>95</v>
      </c>
      <c r="D99" s="17"/>
      <c r="E99" s="67">
        <f>G99/G101</f>
        <v>0.4293785310734463</v>
      </c>
      <c r="F99" s="21" t="s">
        <v>44</v>
      </c>
      <c r="G99" s="21">
        <f>I135+L135</f>
        <v>304</v>
      </c>
      <c r="H99" s="16"/>
      <c r="I99" s="16"/>
      <c r="J99" s="16"/>
      <c r="K99" s="16"/>
      <c r="L99" s="16"/>
      <c r="M99" s="16"/>
    </row>
    <row r="100" spans="2:13" ht="12.75">
      <c r="B100" t="s">
        <v>35</v>
      </c>
      <c r="D100" s="17"/>
      <c r="E100" s="67">
        <f>G100/G101</f>
        <v>0.10875706214689265</v>
      </c>
      <c r="F100" s="21" t="s">
        <v>45</v>
      </c>
      <c r="G100" s="21">
        <f>J135+M135</f>
        <v>77</v>
      </c>
      <c r="H100" s="16"/>
      <c r="I100" s="16"/>
      <c r="J100" s="16"/>
      <c r="K100" s="16"/>
      <c r="L100" s="16"/>
      <c r="M100" s="16"/>
    </row>
    <row r="101" spans="2:13" ht="12.75">
      <c r="B101" t="s">
        <v>47</v>
      </c>
      <c r="D101" s="16"/>
      <c r="E101" s="67">
        <f>SUM(E98:E100)</f>
        <v>0.9999999999999999</v>
      </c>
      <c r="F101" s="21" t="s">
        <v>4</v>
      </c>
      <c r="G101" s="21">
        <f>SUM(G98:G100)</f>
        <v>708</v>
      </c>
      <c r="H101" s="16"/>
      <c r="I101" s="16"/>
      <c r="J101" s="16"/>
      <c r="K101" s="16"/>
      <c r="L101" s="16"/>
      <c r="M101" s="16"/>
    </row>
    <row r="102" ht="12.75">
      <c r="B102" t="s">
        <v>91</v>
      </c>
    </row>
    <row r="103" spans="1:14" ht="12.75" customHeight="1">
      <c r="A103" s="92" t="s">
        <v>36</v>
      </c>
      <c r="B103" s="93" t="s">
        <v>5</v>
      </c>
      <c r="C103" s="96" t="s">
        <v>6</v>
      </c>
      <c r="D103" s="97"/>
      <c r="E103" s="98"/>
      <c r="F103" s="79" t="s">
        <v>7</v>
      </c>
      <c r="G103" s="96" t="s">
        <v>8</v>
      </c>
      <c r="H103" s="97"/>
      <c r="I103" s="97"/>
      <c r="J103" s="97"/>
      <c r="K103" s="97"/>
      <c r="L103" s="97"/>
      <c r="M103" s="98"/>
      <c r="N103" s="104" t="s">
        <v>9</v>
      </c>
    </row>
    <row r="104" spans="1:14" s="1" customFormat="1" ht="12.75">
      <c r="A104" s="92"/>
      <c r="B104" s="94"/>
      <c r="C104" s="80" t="s">
        <v>10</v>
      </c>
      <c r="D104" s="80" t="s">
        <v>11</v>
      </c>
      <c r="E104" s="81" t="s">
        <v>12</v>
      </c>
      <c r="F104" s="107" t="s">
        <v>70</v>
      </c>
      <c r="G104" s="81" t="s">
        <v>4</v>
      </c>
      <c r="H104" s="100" t="s">
        <v>154</v>
      </c>
      <c r="I104" s="101"/>
      <c r="J104" s="102"/>
      <c r="K104" s="100" t="s">
        <v>155</v>
      </c>
      <c r="L104" s="101"/>
      <c r="M104" s="102"/>
      <c r="N104" s="105"/>
    </row>
    <row r="105" spans="1:14" s="1" customFormat="1" ht="12.75">
      <c r="A105" s="92"/>
      <c r="B105" s="95"/>
      <c r="C105" s="83"/>
      <c r="D105" s="83" t="s">
        <v>15</v>
      </c>
      <c r="E105" s="84" t="s">
        <v>16</v>
      </c>
      <c r="F105" s="108"/>
      <c r="G105" s="84" t="s">
        <v>17</v>
      </c>
      <c r="H105" s="82" t="s">
        <v>18</v>
      </c>
      <c r="I105" s="85" t="s">
        <v>19</v>
      </c>
      <c r="J105" s="85" t="s">
        <v>20</v>
      </c>
      <c r="K105" s="85" t="s">
        <v>18</v>
      </c>
      <c r="L105" s="85" t="s">
        <v>19</v>
      </c>
      <c r="M105" s="85" t="s">
        <v>20</v>
      </c>
      <c r="N105" s="106"/>
    </row>
    <row r="106" spans="1:14" s="25" customFormat="1" ht="12.75">
      <c r="A106" s="22">
        <f>A105+1</f>
        <v>1</v>
      </c>
      <c r="B106" s="45" t="s">
        <v>60</v>
      </c>
      <c r="C106" s="43">
        <v>5</v>
      </c>
      <c r="D106" s="43">
        <v>5</v>
      </c>
      <c r="E106" s="43"/>
      <c r="F106" s="23">
        <v>3</v>
      </c>
      <c r="G106" s="43">
        <v>30</v>
      </c>
      <c r="H106" s="23">
        <v>15</v>
      </c>
      <c r="I106" s="23">
        <v>15</v>
      </c>
      <c r="J106" s="23">
        <v>0</v>
      </c>
      <c r="K106" s="23">
        <v>0</v>
      </c>
      <c r="L106" s="23">
        <v>0</v>
      </c>
      <c r="M106" s="23">
        <v>0</v>
      </c>
      <c r="N106" s="22"/>
    </row>
    <row r="107" spans="1:14" s="25" customFormat="1" ht="12.75">
      <c r="A107" s="22">
        <v>2</v>
      </c>
      <c r="B107" s="22" t="s">
        <v>64</v>
      </c>
      <c r="C107" s="43">
        <v>5</v>
      </c>
      <c r="D107" s="43">
        <v>5</v>
      </c>
      <c r="E107" s="43"/>
      <c r="F107" s="23">
        <v>3</v>
      </c>
      <c r="G107" s="43">
        <v>30</v>
      </c>
      <c r="H107" s="23">
        <v>15</v>
      </c>
      <c r="I107" s="23">
        <v>15</v>
      </c>
      <c r="J107" s="23">
        <v>0</v>
      </c>
      <c r="K107" s="23">
        <v>0</v>
      </c>
      <c r="L107" s="23">
        <v>0</v>
      </c>
      <c r="M107" s="23">
        <v>0</v>
      </c>
      <c r="N107" s="22"/>
    </row>
    <row r="108" spans="1:14" s="25" customFormat="1" ht="12.75">
      <c r="A108" s="22">
        <v>3</v>
      </c>
      <c r="B108" s="22" t="s">
        <v>65</v>
      </c>
      <c r="C108" s="23"/>
      <c r="D108" s="43">
        <v>5</v>
      </c>
      <c r="E108" s="23"/>
      <c r="F108" s="23">
        <v>3</v>
      </c>
      <c r="G108" s="23">
        <v>30</v>
      </c>
      <c r="H108" s="23">
        <v>15</v>
      </c>
      <c r="I108" s="23">
        <v>15</v>
      </c>
      <c r="J108" s="23">
        <v>0</v>
      </c>
      <c r="K108" s="23">
        <v>0</v>
      </c>
      <c r="L108" s="23">
        <v>0</v>
      </c>
      <c r="M108" s="23">
        <v>0</v>
      </c>
      <c r="N108" s="22"/>
    </row>
    <row r="109" spans="1:14" s="25" customFormat="1" ht="12.75">
      <c r="A109" s="22">
        <v>4</v>
      </c>
      <c r="B109" s="22" t="s">
        <v>66</v>
      </c>
      <c r="C109" s="23"/>
      <c r="D109" s="23">
        <v>6</v>
      </c>
      <c r="E109" s="23"/>
      <c r="F109" s="23">
        <v>3</v>
      </c>
      <c r="G109" s="23">
        <v>30</v>
      </c>
      <c r="H109" s="23">
        <v>0</v>
      </c>
      <c r="I109" s="23">
        <v>0</v>
      </c>
      <c r="J109" s="23">
        <v>0</v>
      </c>
      <c r="K109" s="23">
        <v>15</v>
      </c>
      <c r="L109" s="23">
        <v>15</v>
      </c>
      <c r="M109" s="23">
        <v>0</v>
      </c>
      <c r="N109" s="22"/>
    </row>
    <row r="110" spans="1:14" s="25" customFormat="1" ht="12.75">
      <c r="A110" s="22">
        <v>5</v>
      </c>
      <c r="B110" s="22" t="s">
        <v>40</v>
      </c>
      <c r="C110" s="23"/>
      <c r="D110" s="23">
        <v>6</v>
      </c>
      <c r="E110" s="23"/>
      <c r="F110" s="23">
        <v>3</v>
      </c>
      <c r="G110" s="23">
        <v>30</v>
      </c>
      <c r="H110" s="23">
        <v>0</v>
      </c>
      <c r="I110" s="23">
        <v>0</v>
      </c>
      <c r="J110" s="23">
        <v>0</v>
      </c>
      <c r="K110" s="23">
        <v>15</v>
      </c>
      <c r="L110" s="23">
        <v>0</v>
      </c>
      <c r="M110" s="23">
        <v>15</v>
      </c>
      <c r="N110" s="22"/>
    </row>
    <row r="111" spans="1:14" s="25" customFormat="1" ht="12.75">
      <c r="A111" s="22">
        <v>6</v>
      </c>
      <c r="B111" s="22" t="s">
        <v>189</v>
      </c>
      <c r="C111" s="23"/>
      <c r="D111" s="23">
        <v>6</v>
      </c>
      <c r="E111" s="23"/>
      <c r="F111" s="23">
        <v>4</v>
      </c>
      <c r="G111" s="23">
        <v>40</v>
      </c>
      <c r="H111" s="24">
        <v>0</v>
      </c>
      <c r="I111" s="24">
        <v>0</v>
      </c>
      <c r="J111" s="24">
        <v>0</v>
      </c>
      <c r="K111" s="24">
        <v>10</v>
      </c>
      <c r="L111" s="24">
        <v>0</v>
      </c>
      <c r="M111" s="24">
        <v>30</v>
      </c>
      <c r="N111" s="22"/>
    </row>
    <row r="112" spans="1:14" s="1" customFormat="1" ht="12.75">
      <c r="A112" s="3">
        <v>7</v>
      </c>
      <c r="B112" s="3" t="s">
        <v>37</v>
      </c>
      <c r="C112" s="4"/>
      <c r="D112" s="4">
        <v>5</v>
      </c>
      <c r="E112" s="4"/>
      <c r="F112" s="2">
        <v>1</v>
      </c>
      <c r="G112" s="4">
        <v>27</v>
      </c>
      <c r="H112" s="2">
        <v>10</v>
      </c>
      <c r="I112" s="2">
        <v>0</v>
      </c>
      <c r="J112" s="2">
        <v>17</v>
      </c>
      <c r="K112" s="2">
        <v>0</v>
      </c>
      <c r="L112" s="2">
        <v>0</v>
      </c>
      <c r="M112" s="2">
        <v>0</v>
      </c>
      <c r="N112" s="3"/>
    </row>
    <row r="113" spans="1:14" s="1" customFormat="1" ht="12.75">
      <c r="A113" s="3">
        <v>8</v>
      </c>
      <c r="B113" s="3" t="s">
        <v>77</v>
      </c>
      <c r="C113" s="2"/>
      <c r="D113" s="4">
        <v>5</v>
      </c>
      <c r="E113" s="2"/>
      <c r="F113" s="2">
        <v>1</v>
      </c>
      <c r="G113" s="2">
        <v>13</v>
      </c>
      <c r="H113" s="2">
        <v>3</v>
      </c>
      <c r="I113" s="2">
        <v>10</v>
      </c>
      <c r="J113" s="2">
        <v>0</v>
      </c>
      <c r="K113" s="2">
        <v>0</v>
      </c>
      <c r="L113" s="2">
        <v>0</v>
      </c>
      <c r="M113" s="2">
        <v>0</v>
      </c>
      <c r="N113" s="3"/>
    </row>
    <row r="114" spans="1:14" s="1" customFormat="1" ht="12.75">
      <c r="A114" s="3">
        <v>9</v>
      </c>
      <c r="B114" s="3" t="s">
        <v>73</v>
      </c>
      <c r="C114" s="2"/>
      <c r="D114" s="2">
        <v>5</v>
      </c>
      <c r="E114" s="2"/>
      <c r="F114" s="2">
        <v>1</v>
      </c>
      <c r="G114" s="2">
        <v>12</v>
      </c>
      <c r="H114" s="5">
        <v>12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3"/>
    </row>
    <row r="115" spans="1:14" s="1" customFormat="1" ht="12.75">
      <c r="A115" s="3">
        <f>A114+1</f>
        <v>10</v>
      </c>
      <c r="B115" s="3" t="s">
        <v>74</v>
      </c>
      <c r="C115" s="2"/>
      <c r="D115" s="4">
        <v>5</v>
      </c>
      <c r="E115" s="2"/>
      <c r="F115" s="2">
        <v>1</v>
      </c>
      <c r="G115" s="2">
        <v>25</v>
      </c>
      <c r="H115" s="2">
        <v>13</v>
      </c>
      <c r="I115" s="2">
        <v>12</v>
      </c>
      <c r="J115" s="2">
        <v>0</v>
      </c>
      <c r="K115" s="2">
        <v>0</v>
      </c>
      <c r="L115" s="2">
        <v>0</v>
      </c>
      <c r="M115" s="2">
        <v>0</v>
      </c>
      <c r="N115" s="3"/>
    </row>
    <row r="116" spans="1:14" s="1" customFormat="1" ht="12.75">
      <c r="A116" s="3">
        <f>A115+1</f>
        <v>11</v>
      </c>
      <c r="B116" s="6" t="s">
        <v>32</v>
      </c>
      <c r="C116" s="7"/>
      <c r="D116" s="8"/>
      <c r="E116" s="7" t="s">
        <v>151</v>
      </c>
      <c r="F116" s="2">
        <v>10</v>
      </c>
      <c r="G116" s="2">
        <v>45</v>
      </c>
      <c r="H116" s="2">
        <v>0</v>
      </c>
      <c r="I116" s="2">
        <v>15</v>
      </c>
      <c r="J116" s="2">
        <v>0</v>
      </c>
      <c r="K116" s="2">
        <v>0</v>
      </c>
      <c r="L116" s="2">
        <v>30</v>
      </c>
      <c r="M116" s="2">
        <v>0</v>
      </c>
      <c r="N116" s="3" t="s">
        <v>187</v>
      </c>
    </row>
    <row r="117" spans="1:14" s="1" customFormat="1" ht="12.75">
      <c r="A117" s="3">
        <f>A116+1</f>
        <v>12</v>
      </c>
      <c r="B117" s="6" t="s">
        <v>61</v>
      </c>
      <c r="C117" s="7"/>
      <c r="D117" s="8">
        <v>5</v>
      </c>
      <c r="E117" s="7"/>
      <c r="F117" s="2">
        <v>1</v>
      </c>
      <c r="G117" s="2">
        <v>15</v>
      </c>
      <c r="H117" s="2">
        <v>15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3"/>
    </row>
    <row r="118" spans="1:14" s="1" customFormat="1" ht="12.75">
      <c r="A118" s="3">
        <f>A117+1</f>
        <v>13</v>
      </c>
      <c r="B118" s="6" t="s">
        <v>62</v>
      </c>
      <c r="C118" s="7">
        <v>5</v>
      </c>
      <c r="D118" s="8">
        <v>5</v>
      </c>
      <c r="E118" s="7"/>
      <c r="F118" s="7">
        <v>1</v>
      </c>
      <c r="G118" s="7">
        <v>28</v>
      </c>
      <c r="H118" s="5">
        <v>18</v>
      </c>
      <c r="I118" s="5">
        <v>10</v>
      </c>
      <c r="J118" s="5">
        <v>0</v>
      </c>
      <c r="K118" s="5">
        <v>0</v>
      </c>
      <c r="L118" s="5">
        <v>0</v>
      </c>
      <c r="M118" s="5">
        <v>0</v>
      </c>
      <c r="N118" s="6"/>
    </row>
    <row r="119" spans="1:14" s="1" customFormat="1" ht="12.75">
      <c r="A119" s="3">
        <f>A118+1</f>
        <v>14</v>
      </c>
      <c r="B119" s="3" t="s">
        <v>72</v>
      </c>
      <c r="C119" s="2"/>
      <c r="D119" s="4">
        <v>5</v>
      </c>
      <c r="E119" s="2"/>
      <c r="F119" s="2">
        <v>2</v>
      </c>
      <c r="G119" s="2">
        <v>30</v>
      </c>
      <c r="H119" s="2">
        <v>15</v>
      </c>
      <c r="I119" s="2">
        <v>0</v>
      </c>
      <c r="J119" s="2">
        <v>15</v>
      </c>
      <c r="K119" s="2">
        <v>0</v>
      </c>
      <c r="L119" s="2">
        <v>0</v>
      </c>
      <c r="M119" s="2">
        <v>0</v>
      </c>
      <c r="N119" s="3"/>
    </row>
    <row r="120" spans="1:14" s="1" customFormat="1" ht="12.75">
      <c r="A120" s="3">
        <v>15</v>
      </c>
      <c r="B120" s="3" t="s">
        <v>67</v>
      </c>
      <c r="C120" s="2">
        <v>6</v>
      </c>
      <c r="D120" s="2">
        <v>6</v>
      </c>
      <c r="E120" s="2"/>
      <c r="F120" s="2">
        <v>1</v>
      </c>
      <c r="G120" s="2">
        <v>25</v>
      </c>
      <c r="H120" s="2">
        <v>0</v>
      </c>
      <c r="I120" s="2">
        <v>0</v>
      </c>
      <c r="J120" s="2">
        <v>0</v>
      </c>
      <c r="K120" s="2">
        <v>13</v>
      </c>
      <c r="L120" s="2">
        <v>12</v>
      </c>
      <c r="M120" s="2">
        <v>0</v>
      </c>
      <c r="N120" s="3"/>
    </row>
    <row r="121" spans="1:14" s="1" customFormat="1" ht="12.75">
      <c r="A121" s="3">
        <v>16</v>
      </c>
      <c r="B121" s="3" t="s">
        <v>38</v>
      </c>
      <c r="C121" s="2">
        <v>6</v>
      </c>
      <c r="D121" s="2">
        <v>6</v>
      </c>
      <c r="E121" s="2"/>
      <c r="F121" s="2">
        <v>2</v>
      </c>
      <c r="G121" s="2">
        <v>30</v>
      </c>
      <c r="H121" s="2">
        <v>0</v>
      </c>
      <c r="I121" s="2">
        <v>0</v>
      </c>
      <c r="J121" s="2">
        <v>0</v>
      </c>
      <c r="K121" s="2">
        <v>15</v>
      </c>
      <c r="L121" s="2">
        <v>15</v>
      </c>
      <c r="M121" s="2">
        <v>0</v>
      </c>
      <c r="N121" s="9"/>
    </row>
    <row r="122" spans="1:14" s="1" customFormat="1" ht="12.75">
      <c r="A122" s="3">
        <v>17</v>
      </c>
      <c r="B122" s="3" t="s">
        <v>68</v>
      </c>
      <c r="C122" s="4"/>
      <c r="D122" s="4">
        <v>6</v>
      </c>
      <c r="E122" s="4"/>
      <c r="F122" s="2">
        <v>1</v>
      </c>
      <c r="G122" s="4">
        <v>15</v>
      </c>
      <c r="H122" s="2">
        <v>0</v>
      </c>
      <c r="I122" s="2">
        <v>0</v>
      </c>
      <c r="J122" s="2">
        <v>0</v>
      </c>
      <c r="K122" s="2">
        <v>15</v>
      </c>
      <c r="L122" s="2">
        <v>0</v>
      </c>
      <c r="M122" s="2">
        <v>0</v>
      </c>
      <c r="N122" s="3"/>
    </row>
    <row r="123" spans="1:14" s="1" customFormat="1" ht="12.75">
      <c r="A123" s="3">
        <v>18</v>
      </c>
      <c r="B123" s="3" t="s">
        <v>69</v>
      </c>
      <c r="C123" s="2">
        <v>6</v>
      </c>
      <c r="D123" s="2"/>
      <c r="E123" s="2"/>
      <c r="F123" s="2">
        <v>1</v>
      </c>
      <c r="G123" s="2">
        <v>15</v>
      </c>
      <c r="H123" s="5">
        <v>0</v>
      </c>
      <c r="I123" s="5">
        <v>0</v>
      </c>
      <c r="J123" s="5">
        <v>0</v>
      </c>
      <c r="K123" s="5">
        <v>15</v>
      </c>
      <c r="L123" s="5">
        <v>0</v>
      </c>
      <c r="M123" s="5">
        <v>0</v>
      </c>
      <c r="N123" s="3"/>
    </row>
    <row r="124" spans="1:14" s="1" customFormat="1" ht="12.75">
      <c r="A124" s="3">
        <v>19</v>
      </c>
      <c r="B124" s="3" t="s">
        <v>63</v>
      </c>
      <c r="C124" s="2"/>
      <c r="D124" s="2">
        <v>6</v>
      </c>
      <c r="E124" s="2"/>
      <c r="F124" s="2">
        <v>1</v>
      </c>
      <c r="G124" s="2">
        <v>8</v>
      </c>
      <c r="H124" s="2">
        <v>0</v>
      </c>
      <c r="I124" s="2">
        <v>0</v>
      </c>
      <c r="J124" s="2">
        <v>0</v>
      </c>
      <c r="K124" s="2">
        <v>8</v>
      </c>
      <c r="L124" s="2">
        <v>0</v>
      </c>
      <c r="M124" s="2">
        <v>0</v>
      </c>
      <c r="N124" s="3"/>
    </row>
    <row r="125" spans="1:14" s="1" customFormat="1" ht="12.75">
      <c r="A125" s="3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</row>
    <row r="126" spans="1:14" s="1" customFormat="1" ht="12.75">
      <c r="A126" s="3"/>
      <c r="B126" s="47" t="s">
        <v>84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</row>
    <row r="127" spans="1:14" s="1" customFormat="1" ht="12.75">
      <c r="A127" s="3">
        <v>20</v>
      </c>
      <c r="B127" s="3" t="s">
        <v>133</v>
      </c>
      <c r="C127" s="2">
        <v>5</v>
      </c>
      <c r="D127" s="2">
        <v>5</v>
      </c>
      <c r="E127" s="2"/>
      <c r="F127" s="2">
        <v>3</v>
      </c>
      <c r="G127" s="2">
        <v>40</v>
      </c>
      <c r="H127" s="2">
        <v>10</v>
      </c>
      <c r="I127" s="2">
        <v>30</v>
      </c>
      <c r="J127" s="2">
        <v>0</v>
      </c>
      <c r="K127" s="2">
        <v>0</v>
      </c>
      <c r="L127" s="2">
        <v>0</v>
      </c>
      <c r="M127" s="2">
        <v>0</v>
      </c>
      <c r="N127" s="3"/>
    </row>
    <row r="128" spans="1:14" s="1" customFormat="1" ht="12.75">
      <c r="A128" s="3">
        <v>21</v>
      </c>
      <c r="B128" s="3" t="s">
        <v>134</v>
      </c>
      <c r="C128" s="2"/>
      <c r="D128" s="2">
        <v>5</v>
      </c>
      <c r="E128" s="2"/>
      <c r="F128" s="2">
        <v>3</v>
      </c>
      <c r="G128" s="2">
        <v>30</v>
      </c>
      <c r="H128" s="2">
        <v>10</v>
      </c>
      <c r="I128" s="2">
        <v>20</v>
      </c>
      <c r="J128" s="2">
        <v>0</v>
      </c>
      <c r="K128" s="2">
        <v>0</v>
      </c>
      <c r="L128" s="2">
        <v>0</v>
      </c>
      <c r="M128" s="2">
        <v>0</v>
      </c>
      <c r="N128" s="3"/>
    </row>
    <row r="129" spans="1:14" s="1" customFormat="1" ht="12.75">
      <c r="A129" s="3">
        <v>22</v>
      </c>
      <c r="B129" s="3" t="s">
        <v>135</v>
      </c>
      <c r="C129" s="2">
        <v>5</v>
      </c>
      <c r="D129" s="2">
        <v>5</v>
      </c>
      <c r="E129" s="2"/>
      <c r="F129" s="2">
        <v>3</v>
      </c>
      <c r="G129" s="2">
        <v>45</v>
      </c>
      <c r="H129" s="2">
        <v>15</v>
      </c>
      <c r="I129" s="2">
        <v>30</v>
      </c>
      <c r="J129" s="2">
        <v>0</v>
      </c>
      <c r="K129" s="2">
        <v>0</v>
      </c>
      <c r="L129" s="2">
        <v>0</v>
      </c>
      <c r="M129" s="2">
        <v>0</v>
      </c>
      <c r="N129" s="3"/>
    </row>
    <row r="130" spans="1:14" s="1" customFormat="1" ht="12.75">
      <c r="A130" s="3">
        <v>23</v>
      </c>
      <c r="B130" s="3" t="s">
        <v>136</v>
      </c>
      <c r="C130" s="2"/>
      <c r="D130" s="2">
        <v>5</v>
      </c>
      <c r="E130" s="2"/>
      <c r="F130" s="2">
        <v>2</v>
      </c>
      <c r="G130" s="2">
        <v>30</v>
      </c>
      <c r="H130" s="2">
        <v>10</v>
      </c>
      <c r="I130" s="2">
        <v>20</v>
      </c>
      <c r="J130" s="2">
        <v>0</v>
      </c>
      <c r="K130" s="2">
        <v>0</v>
      </c>
      <c r="L130" s="2">
        <v>0</v>
      </c>
      <c r="M130" s="2">
        <v>0</v>
      </c>
      <c r="N130" s="3"/>
    </row>
    <row r="131" spans="1:14" s="1" customFormat="1" ht="12.75">
      <c r="A131" s="3">
        <v>24</v>
      </c>
      <c r="B131" s="3" t="s">
        <v>137</v>
      </c>
      <c r="C131" s="2"/>
      <c r="D131" s="2">
        <v>6</v>
      </c>
      <c r="E131" s="2"/>
      <c r="F131" s="2">
        <v>3</v>
      </c>
      <c r="G131" s="2">
        <v>25</v>
      </c>
      <c r="H131" s="2">
        <v>0</v>
      </c>
      <c r="I131" s="2">
        <v>0</v>
      </c>
      <c r="J131" s="2">
        <v>0</v>
      </c>
      <c r="K131" s="2">
        <v>15</v>
      </c>
      <c r="L131" s="2">
        <v>10</v>
      </c>
      <c r="M131" s="2">
        <v>0</v>
      </c>
      <c r="N131" s="3"/>
    </row>
    <row r="132" spans="1:14" s="1" customFormat="1" ht="12.75">
      <c r="A132" s="3">
        <v>25</v>
      </c>
      <c r="B132" s="3" t="s">
        <v>138</v>
      </c>
      <c r="C132" s="2"/>
      <c r="D132" s="2">
        <v>6</v>
      </c>
      <c r="E132" s="2"/>
      <c r="F132" s="2">
        <v>1</v>
      </c>
      <c r="G132" s="2">
        <v>20</v>
      </c>
      <c r="H132" s="2">
        <v>0</v>
      </c>
      <c r="I132" s="2">
        <v>0</v>
      </c>
      <c r="J132" s="2">
        <v>0</v>
      </c>
      <c r="K132" s="2">
        <v>10</v>
      </c>
      <c r="L132" s="2">
        <v>10</v>
      </c>
      <c r="M132" s="2">
        <v>0</v>
      </c>
      <c r="N132" s="3"/>
    </row>
    <row r="133" spans="1:14" s="1" customFormat="1" ht="12.75">
      <c r="A133" s="3">
        <v>26</v>
      </c>
      <c r="B133" s="3" t="s">
        <v>140</v>
      </c>
      <c r="C133" s="2"/>
      <c r="D133" s="2">
        <v>6</v>
      </c>
      <c r="E133" s="2"/>
      <c r="F133" s="2">
        <v>1</v>
      </c>
      <c r="G133" s="2">
        <v>20</v>
      </c>
      <c r="H133" s="2">
        <v>0</v>
      </c>
      <c r="I133" s="2">
        <v>0</v>
      </c>
      <c r="J133" s="2">
        <v>0</v>
      </c>
      <c r="K133" s="2">
        <v>10</v>
      </c>
      <c r="L133" s="2">
        <v>10</v>
      </c>
      <c r="M133" s="2">
        <v>0</v>
      </c>
      <c r="N133" s="3"/>
    </row>
    <row r="134" spans="1:14" s="1" customFormat="1" ht="12.75">
      <c r="A134" s="3">
        <v>27</v>
      </c>
      <c r="B134" s="3" t="s">
        <v>139</v>
      </c>
      <c r="C134" s="2"/>
      <c r="D134" s="2">
        <v>6</v>
      </c>
      <c r="E134" s="2"/>
      <c r="F134" s="2">
        <v>1</v>
      </c>
      <c r="G134" s="2">
        <v>20</v>
      </c>
      <c r="H134" s="2">
        <v>0</v>
      </c>
      <c r="I134" s="2">
        <v>0</v>
      </c>
      <c r="J134" s="2">
        <v>0</v>
      </c>
      <c r="K134" s="2">
        <v>10</v>
      </c>
      <c r="L134" s="2">
        <v>10</v>
      </c>
      <c r="M134" s="2">
        <v>0</v>
      </c>
      <c r="N134" s="3"/>
    </row>
    <row r="135" spans="1:14" s="14" customFormat="1" ht="12.75">
      <c r="A135" s="12"/>
      <c r="B135" s="12" t="s">
        <v>28</v>
      </c>
      <c r="C135" s="13">
        <f>COUNT(C106:C134)</f>
        <v>8</v>
      </c>
      <c r="D135" s="12"/>
      <c r="E135" s="12"/>
      <c r="F135" s="13">
        <f aca="true" t="shared" si="14" ref="F135:M135">SUM(F106:F134)</f>
        <v>60</v>
      </c>
      <c r="G135" s="13">
        <f t="shared" si="14"/>
        <v>708</v>
      </c>
      <c r="H135" s="13">
        <f t="shared" si="14"/>
        <v>176</v>
      </c>
      <c r="I135" s="13">
        <f t="shared" si="14"/>
        <v>192</v>
      </c>
      <c r="J135" s="13">
        <f t="shared" si="14"/>
        <v>32</v>
      </c>
      <c r="K135" s="13">
        <f t="shared" si="14"/>
        <v>151</v>
      </c>
      <c r="L135" s="13">
        <f t="shared" si="14"/>
        <v>112</v>
      </c>
      <c r="M135" s="13">
        <f t="shared" si="14"/>
        <v>45</v>
      </c>
      <c r="N135" s="12"/>
    </row>
    <row r="136" spans="2:14" s="16" customFormat="1" ht="12.75">
      <c r="B136" s="16" t="s">
        <v>75</v>
      </c>
      <c r="H136" s="103">
        <f>SUM(H135:J135)</f>
        <v>400</v>
      </c>
      <c r="I136" s="103"/>
      <c r="J136" s="103"/>
      <c r="K136" s="103">
        <f>SUM(K135:M135)</f>
        <v>308</v>
      </c>
      <c r="L136" s="103"/>
      <c r="M136" s="103"/>
      <c r="N136" s="15"/>
    </row>
    <row r="137" spans="2:14" s="21" customFormat="1" ht="12.75">
      <c r="B137" s="21" t="s">
        <v>188</v>
      </c>
      <c r="H137" s="88"/>
      <c r="I137" s="88"/>
      <c r="J137" s="88"/>
      <c r="K137" s="88"/>
      <c r="L137" s="88"/>
      <c r="M137" s="88"/>
      <c r="N137" s="89"/>
    </row>
    <row r="138" ht="12.75">
      <c r="B138" s="10" t="s">
        <v>190</v>
      </c>
    </row>
    <row r="139" spans="1:14" ht="12.75">
      <c r="A139" s="1"/>
      <c r="B139" s="75" t="s">
        <v>70</v>
      </c>
      <c r="C139" s="20"/>
      <c r="D139" s="20"/>
      <c r="E139" s="20"/>
      <c r="F139" s="75">
        <f>SUM(F106:F134)</f>
        <v>60</v>
      </c>
      <c r="G139" s="78" t="s">
        <v>180</v>
      </c>
      <c r="H139" s="78" t="s">
        <v>181</v>
      </c>
      <c r="I139" s="64"/>
      <c r="J139" s="64"/>
      <c r="K139" s="64"/>
      <c r="L139" s="64"/>
      <c r="M139" s="11"/>
      <c r="N139" s="10"/>
    </row>
    <row r="140" spans="1:14" ht="12.75">
      <c r="A140" s="1"/>
      <c r="B140" s="76" t="s">
        <v>85</v>
      </c>
      <c r="C140" s="20"/>
      <c r="D140" s="20"/>
      <c r="E140" s="20"/>
      <c r="F140" s="77">
        <f>SUM(F106:F124)</f>
        <v>43</v>
      </c>
      <c r="G140" s="78">
        <f>+SUM(F106:F108)+SUM(F112:F116)+SUM(F117:F119)-10</f>
        <v>17</v>
      </c>
      <c r="H140" s="78">
        <f>F140-G140</f>
        <v>26</v>
      </c>
      <c r="I140" s="64"/>
      <c r="J140" s="64"/>
      <c r="K140" s="64"/>
      <c r="L140" s="64"/>
      <c r="M140" s="11"/>
      <c r="N140" s="10"/>
    </row>
    <row r="141" spans="1:14" ht="12.75">
      <c r="A141" s="1"/>
      <c r="B141" s="76" t="s">
        <v>177</v>
      </c>
      <c r="C141" s="20"/>
      <c r="D141" s="20"/>
      <c r="E141" s="20"/>
      <c r="F141" s="77">
        <f>SUM(F127:F134)</f>
        <v>17</v>
      </c>
      <c r="G141" s="78">
        <f>+SUM(F127:F130)</f>
        <v>11</v>
      </c>
      <c r="H141" s="78">
        <f>F141-G141</f>
        <v>6</v>
      </c>
      <c r="I141" s="64"/>
      <c r="J141" s="64"/>
      <c r="K141" s="64"/>
      <c r="L141" s="64"/>
      <c r="M141" s="11"/>
      <c r="N141" s="10"/>
    </row>
    <row r="142" spans="1:14" ht="12.75">
      <c r="A142" s="1"/>
      <c r="B142" s="1"/>
      <c r="C142" s="20"/>
      <c r="D142" s="20"/>
      <c r="E142" s="20"/>
      <c r="F142" s="14"/>
      <c r="G142" s="75">
        <f>SUM(G140:G141)</f>
        <v>28</v>
      </c>
      <c r="H142" s="75">
        <f>SUM(H140:H141)</f>
        <v>32</v>
      </c>
      <c r="I142" s="64"/>
      <c r="J142" s="64"/>
      <c r="K142" s="64"/>
      <c r="L142" s="64"/>
      <c r="M142" s="11"/>
      <c r="N142" s="10"/>
    </row>
    <row r="143" spans="2:5" ht="12.75">
      <c r="B143" s="90" t="s">
        <v>78</v>
      </c>
      <c r="C143" s="91"/>
      <c r="D143" s="91"/>
      <c r="E143" s="91"/>
    </row>
    <row r="144" spans="2:13" s="26" customFormat="1" ht="12.75">
      <c r="B144" s="26" t="s">
        <v>80</v>
      </c>
      <c r="F144" s="26">
        <f>SUM(F106:F111)</f>
        <v>19</v>
      </c>
      <c r="G144" s="26">
        <f>SUM(G106:G111)</f>
        <v>190</v>
      </c>
      <c r="H144" s="26">
        <f aca="true" t="shared" si="15" ref="H144:M144">SUM(H106:H111)</f>
        <v>45</v>
      </c>
      <c r="I144" s="26">
        <f t="shared" si="15"/>
        <v>45</v>
      </c>
      <c r="J144" s="26">
        <f t="shared" si="15"/>
        <v>0</v>
      </c>
      <c r="K144" s="26">
        <f t="shared" si="15"/>
        <v>40</v>
      </c>
      <c r="L144" s="26">
        <f t="shared" si="15"/>
        <v>15</v>
      </c>
      <c r="M144" s="26">
        <f t="shared" si="15"/>
        <v>45</v>
      </c>
    </row>
    <row r="146" ht="12.75">
      <c r="B146" s="15" t="s">
        <v>157</v>
      </c>
    </row>
    <row r="147" ht="12.75">
      <c r="B147" s="10" t="s">
        <v>158</v>
      </c>
    </row>
    <row r="148" spans="1:2" ht="12.75">
      <c r="A148">
        <v>1</v>
      </c>
      <c r="B148" t="s">
        <v>159</v>
      </c>
    </row>
    <row r="149" spans="1:2" ht="12.75">
      <c r="A149">
        <v>2</v>
      </c>
      <c r="B149" t="s">
        <v>160</v>
      </c>
    </row>
    <row r="150" spans="1:2" ht="12.75">
      <c r="A150">
        <v>3</v>
      </c>
      <c r="B150" t="s">
        <v>161</v>
      </c>
    </row>
    <row r="151" spans="1:5" ht="12.75">
      <c r="A151">
        <v>4</v>
      </c>
      <c r="B151" s="65" t="s">
        <v>162</v>
      </c>
      <c r="C151" s="66"/>
      <c r="D151" s="66"/>
      <c r="E151" s="66"/>
    </row>
    <row r="152" spans="1:5" ht="12.75">
      <c r="A152">
        <v>5</v>
      </c>
      <c r="B152" s="65" t="s">
        <v>163</v>
      </c>
      <c r="C152" s="66"/>
      <c r="D152" s="66"/>
      <c r="E152" s="66"/>
    </row>
    <row r="153" spans="1:2" ht="12.75">
      <c r="A153">
        <v>6</v>
      </c>
      <c r="B153" t="s">
        <v>164</v>
      </c>
    </row>
    <row r="154" spans="1:2" ht="12.75">
      <c r="A154">
        <v>7</v>
      </c>
      <c r="B154" t="s">
        <v>165</v>
      </c>
    </row>
    <row r="155" spans="1:5" ht="12.75">
      <c r="A155">
        <v>8</v>
      </c>
      <c r="B155" s="65" t="s">
        <v>166</v>
      </c>
      <c r="C155" s="66"/>
      <c r="D155" s="66"/>
      <c r="E155" s="66"/>
    </row>
    <row r="156" spans="1:5" ht="12.75">
      <c r="A156">
        <v>9</v>
      </c>
      <c r="B156" s="65" t="s">
        <v>167</v>
      </c>
      <c r="C156" s="66"/>
      <c r="D156" s="66"/>
      <c r="E156" s="66"/>
    </row>
    <row r="157" spans="1:2" ht="12.75">
      <c r="A157">
        <v>10</v>
      </c>
      <c r="B157" t="s">
        <v>168</v>
      </c>
    </row>
    <row r="158" spans="1:2" ht="12.75">
      <c r="A158">
        <v>11</v>
      </c>
      <c r="B158" t="s">
        <v>169</v>
      </c>
    </row>
    <row r="160" spans="2:5" ht="12.75">
      <c r="B160" t="s">
        <v>78</v>
      </c>
      <c r="D160" t="s">
        <v>145</v>
      </c>
      <c r="E160" t="s">
        <v>146</v>
      </c>
    </row>
    <row r="161" spans="2:13" s="40" customFormat="1" ht="12.75">
      <c r="B161" s="40" t="s">
        <v>79</v>
      </c>
      <c r="D161" s="40">
        <v>300</v>
      </c>
      <c r="E161" s="40">
        <v>36</v>
      </c>
      <c r="F161" s="40">
        <f aca="true" t="shared" si="16" ref="F161:M161">+F32+F90</f>
        <v>50</v>
      </c>
      <c r="G161" s="40">
        <f t="shared" si="16"/>
        <v>310</v>
      </c>
      <c r="H161" s="40">
        <f t="shared" si="16"/>
        <v>105</v>
      </c>
      <c r="I161" s="40">
        <f t="shared" si="16"/>
        <v>95</v>
      </c>
      <c r="J161" s="40">
        <f t="shared" si="16"/>
        <v>20</v>
      </c>
      <c r="K161" s="40">
        <f t="shared" si="16"/>
        <v>45</v>
      </c>
      <c r="L161" s="40">
        <f t="shared" si="16"/>
        <v>45</v>
      </c>
      <c r="M161" s="40">
        <f t="shared" si="16"/>
        <v>0</v>
      </c>
    </row>
    <row r="162" spans="2:13" s="26" customFormat="1" ht="12.75">
      <c r="B162" s="26" t="s">
        <v>80</v>
      </c>
      <c r="D162" s="26">
        <v>300</v>
      </c>
      <c r="E162" s="26">
        <v>36</v>
      </c>
      <c r="F162" s="26">
        <f aca="true" t="shared" si="17" ref="F162:M162">+F33+F91+F144</f>
        <v>36</v>
      </c>
      <c r="G162" s="26">
        <f t="shared" si="17"/>
        <v>300</v>
      </c>
      <c r="H162" s="26">
        <f t="shared" si="17"/>
        <v>60</v>
      </c>
      <c r="I162" s="26">
        <f t="shared" si="17"/>
        <v>60</v>
      </c>
      <c r="J162" s="26">
        <f t="shared" si="17"/>
        <v>0</v>
      </c>
      <c r="K162" s="26">
        <f t="shared" si="17"/>
        <v>80</v>
      </c>
      <c r="L162" s="26">
        <f t="shared" si="17"/>
        <v>30</v>
      </c>
      <c r="M162" s="26">
        <f t="shared" si="17"/>
        <v>70</v>
      </c>
    </row>
    <row r="163" spans="2:13" s="41" customFormat="1" ht="12.75">
      <c r="B163" s="41" t="s">
        <v>81</v>
      </c>
      <c r="D163" s="86">
        <v>60</v>
      </c>
      <c r="E163" s="86">
        <v>3</v>
      </c>
      <c r="F163" s="86">
        <f>+F34</f>
        <v>6</v>
      </c>
      <c r="G163" s="86">
        <f>+SUM(G34:G34)</f>
        <v>60</v>
      </c>
      <c r="H163" s="86">
        <f aca="true" t="shared" si="18" ref="H163:M163">+SUM(H34:H34)</f>
        <v>30</v>
      </c>
      <c r="I163" s="86">
        <f t="shared" si="18"/>
        <v>0</v>
      </c>
      <c r="J163" s="86">
        <f t="shared" si="18"/>
        <v>0</v>
      </c>
      <c r="K163" s="86">
        <f t="shared" si="18"/>
        <v>30</v>
      </c>
      <c r="L163" s="86">
        <f t="shared" si="18"/>
        <v>0</v>
      </c>
      <c r="M163" s="86">
        <f t="shared" si="18"/>
        <v>0</v>
      </c>
    </row>
    <row r="164" spans="2:13" s="41" customFormat="1" ht="12.75">
      <c r="B164" s="41" t="s">
        <v>24</v>
      </c>
      <c r="D164" s="86">
        <v>30</v>
      </c>
      <c r="E164" s="86">
        <v>2</v>
      </c>
      <c r="F164" s="86">
        <f>+F35</f>
        <v>2</v>
      </c>
      <c r="G164" s="86">
        <f>SUM(G35:G35)</f>
        <v>30</v>
      </c>
      <c r="H164" s="86">
        <f aca="true" t="shared" si="19" ref="H164:M164">SUM(H35:H35)</f>
        <v>0</v>
      </c>
      <c r="I164" s="86">
        <f t="shared" si="19"/>
        <v>0</v>
      </c>
      <c r="J164" s="86">
        <f t="shared" si="19"/>
        <v>30</v>
      </c>
      <c r="K164" s="86">
        <f t="shared" si="19"/>
        <v>0</v>
      </c>
      <c r="L164" s="86">
        <f t="shared" si="19"/>
        <v>0</v>
      </c>
      <c r="M164" s="86">
        <f t="shared" si="19"/>
        <v>0</v>
      </c>
    </row>
    <row r="165" spans="2:13" s="41" customFormat="1" ht="12.75">
      <c r="B165" s="41" t="s">
        <v>33</v>
      </c>
      <c r="D165" s="86">
        <v>0</v>
      </c>
      <c r="E165" s="86">
        <v>0</v>
      </c>
      <c r="F165" s="86">
        <f>+F92</f>
        <v>1</v>
      </c>
      <c r="G165" s="86">
        <v>0</v>
      </c>
      <c r="H165" s="86">
        <v>0</v>
      </c>
      <c r="I165" s="86">
        <v>0</v>
      </c>
      <c r="J165" s="86">
        <v>0</v>
      </c>
      <c r="K165" s="86">
        <v>0</v>
      </c>
      <c r="L165" s="86">
        <v>0</v>
      </c>
      <c r="M165" s="86">
        <v>0</v>
      </c>
    </row>
    <row r="166" spans="2:13" s="41" customFormat="1" ht="12.75">
      <c r="B166" s="48" t="s">
        <v>141</v>
      </c>
      <c r="C166" s="48"/>
      <c r="D166" s="86">
        <v>120</v>
      </c>
      <c r="E166" s="86">
        <v>5</v>
      </c>
      <c r="F166" s="86">
        <f aca="true" t="shared" si="20" ref="F166:M167">+F36+F93</f>
        <v>7</v>
      </c>
      <c r="G166" s="86">
        <f t="shared" si="20"/>
        <v>240</v>
      </c>
      <c r="H166" s="86">
        <f t="shared" si="20"/>
        <v>0</v>
      </c>
      <c r="I166" s="86">
        <f t="shared" si="20"/>
        <v>120</v>
      </c>
      <c r="J166" s="86">
        <f t="shared" si="20"/>
        <v>0</v>
      </c>
      <c r="K166" s="86">
        <f t="shared" si="20"/>
        <v>0</v>
      </c>
      <c r="L166" s="86">
        <f t="shared" si="20"/>
        <v>120</v>
      </c>
      <c r="M166" s="86">
        <f t="shared" si="20"/>
        <v>0</v>
      </c>
    </row>
    <row r="167" spans="2:13" ht="12.75">
      <c r="B167" s="48" t="s">
        <v>142</v>
      </c>
      <c r="C167" s="48"/>
      <c r="D167" s="86">
        <v>60</v>
      </c>
      <c r="E167" s="86">
        <v>0</v>
      </c>
      <c r="F167" s="86">
        <f t="shared" si="20"/>
        <v>0</v>
      </c>
      <c r="G167" s="86">
        <f t="shared" si="20"/>
        <v>75</v>
      </c>
      <c r="H167" s="86">
        <f t="shared" si="20"/>
        <v>0</v>
      </c>
      <c r="I167" s="86">
        <f t="shared" si="20"/>
        <v>45</v>
      </c>
      <c r="J167" s="86">
        <f t="shared" si="20"/>
        <v>0</v>
      </c>
      <c r="K167" s="86">
        <f t="shared" si="20"/>
        <v>0</v>
      </c>
      <c r="L167" s="86">
        <f t="shared" si="20"/>
        <v>30</v>
      </c>
      <c r="M167" s="86">
        <f t="shared" si="20"/>
        <v>0</v>
      </c>
    </row>
    <row r="168" spans="2:13" ht="12.75">
      <c r="B168" s="54" t="s">
        <v>82</v>
      </c>
      <c r="D168" s="53">
        <f>SUM(D161:D167)</f>
        <v>870</v>
      </c>
      <c r="E168" s="53">
        <f>SUM(E161:E167)</f>
        <v>82</v>
      </c>
      <c r="F168" s="53">
        <f>+SUM(F161:F167)</f>
        <v>102</v>
      </c>
      <c r="G168" s="53">
        <f aca="true" t="shared" si="21" ref="G168:M168">+SUM(G161:G167)</f>
        <v>1015</v>
      </c>
      <c r="H168" s="53">
        <f t="shared" si="21"/>
        <v>195</v>
      </c>
      <c r="I168" s="53">
        <f t="shared" si="21"/>
        <v>320</v>
      </c>
      <c r="J168" s="53">
        <f t="shared" si="21"/>
        <v>50</v>
      </c>
      <c r="K168" s="53">
        <f t="shared" si="21"/>
        <v>155</v>
      </c>
      <c r="L168" s="53">
        <f t="shared" si="21"/>
        <v>225</v>
      </c>
      <c r="M168" s="53">
        <f t="shared" si="21"/>
        <v>70</v>
      </c>
    </row>
    <row r="170" spans="2:8" ht="12.75">
      <c r="B170" s="63" t="s">
        <v>92</v>
      </c>
      <c r="C170" s="16"/>
      <c r="D170" s="16"/>
      <c r="E170" s="16"/>
      <c r="F170" s="16"/>
      <c r="G170" s="16"/>
      <c r="H170" s="16"/>
    </row>
    <row r="171" spans="2:8" ht="12.75">
      <c r="B171" s="16"/>
      <c r="C171" s="63" t="s">
        <v>82</v>
      </c>
      <c r="D171" s="63" t="s">
        <v>46</v>
      </c>
      <c r="E171" s="63" t="s">
        <v>85</v>
      </c>
      <c r="F171" s="63" t="s">
        <v>46</v>
      </c>
      <c r="G171" s="63" t="s">
        <v>89</v>
      </c>
      <c r="H171" s="63" t="s">
        <v>46</v>
      </c>
    </row>
    <row r="172" spans="2:8" ht="12.75">
      <c r="B172" s="63" t="s">
        <v>86</v>
      </c>
      <c r="C172" s="16">
        <f>+E172+G172</f>
        <v>883</v>
      </c>
      <c r="D172" s="68">
        <f>+C172/C$175</f>
        <v>0.44127936031984005</v>
      </c>
      <c r="E172" s="16">
        <f>SUM(H13:H25)+SUM(K13:K25)+SUM(H57:H73)+SUM(K57:K73)+SUM(H106:H124)+SUM(K106:K124)</f>
        <v>663</v>
      </c>
      <c r="F172" s="68">
        <f>+E172/E$175</f>
        <v>0.4274661508704062</v>
      </c>
      <c r="G172" s="69">
        <f>SUM(H75:H82)+SUM(K75:K82)+SUM(H127:H134)+SUM(K127:K134)</f>
        <v>220</v>
      </c>
      <c r="H172" s="68">
        <f>+G172/G$175</f>
        <v>0.4888888888888889</v>
      </c>
    </row>
    <row r="173" spans="2:8" ht="12.75">
      <c r="B173" s="63" t="s">
        <v>87</v>
      </c>
      <c r="C173" s="16">
        <f>+E173+G173</f>
        <v>966</v>
      </c>
      <c r="D173" s="68">
        <f>+C173/C$175</f>
        <v>0.4827586206896552</v>
      </c>
      <c r="E173" s="16">
        <f>SUM(I13:I25)+SUM(L13:L25)+SUM(I57:I73)+SUM(L57:L73)+SUM(I106:I124)+SUM(L106:L124)</f>
        <v>736</v>
      </c>
      <c r="F173" s="68">
        <f>+E173/E$175</f>
        <v>0.47453255963894264</v>
      </c>
      <c r="G173" s="69">
        <f>SUM(I75:I82)+SUM(L75:L82)+SUM(I127:I134)+SUM(L127:L134)</f>
        <v>230</v>
      </c>
      <c r="H173" s="68">
        <f>+G173/G$175</f>
        <v>0.5111111111111111</v>
      </c>
    </row>
    <row r="174" spans="2:8" ht="12.75">
      <c r="B174" s="63" t="s">
        <v>88</v>
      </c>
      <c r="C174" s="16">
        <f>+E174+G174</f>
        <v>152</v>
      </c>
      <c r="D174" s="68">
        <f>+C174/C$175</f>
        <v>0.07596201899050475</v>
      </c>
      <c r="E174" s="16">
        <f>SUM(J13:J25)+SUM(M13:M25)+SUM(J57:J73)+SUM(M57:M73)+SUM(J106:J124)+SUM(M106:M124)</f>
        <v>152</v>
      </c>
      <c r="F174" s="68">
        <f>+E174/E$175</f>
        <v>0.09800128949065119</v>
      </c>
      <c r="G174" s="69">
        <f>SUM(J75:J82)+SUM(M75:M82)+SUM(J75:J82)+SUM(M127:M134)</f>
        <v>0</v>
      </c>
      <c r="H174" s="68">
        <f>+G174/G$175</f>
        <v>0</v>
      </c>
    </row>
    <row r="175" spans="2:8" ht="12.75">
      <c r="B175" s="63" t="s">
        <v>82</v>
      </c>
      <c r="C175" s="16">
        <f>+E175+G175</f>
        <v>2001</v>
      </c>
      <c r="D175" s="68">
        <f>+C175/C$175</f>
        <v>1</v>
      </c>
      <c r="E175" s="16">
        <f>SUM(E172:E174)</f>
        <v>1551</v>
      </c>
      <c r="F175" s="68">
        <f>+E175/E$175</f>
        <v>1</v>
      </c>
      <c r="G175" s="69">
        <f>+SUM(G172:G174)</f>
        <v>450</v>
      </c>
      <c r="H175" s="68">
        <f>+G175/G$175</f>
        <v>1</v>
      </c>
    </row>
  </sheetData>
  <sheetProtection/>
  <mergeCells count="34">
    <mergeCell ref="A54:A56"/>
    <mergeCell ref="B54:B56"/>
    <mergeCell ref="C54:E54"/>
    <mergeCell ref="G54:M54"/>
    <mergeCell ref="K27:M27"/>
    <mergeCell ref="B30:E30"/>
    <mergeCell ref="B31:E31"/>
    <mergeCell ref="H27:J27"/>
    <mergeCell ref="N10:N12"/>
    <mergeCell ref="F11:F12"/>
    <mergeCell ref="A10:A12"/>
    <mergeCell ref="B10:B12"/>
    <mergeCell ref="C10:E10"/>
    <mergeCell ref="G10:M10"/>
    <mergeCell ref="H11:J11"/>
    <mergeCell ref="K11:M11"/>
    <mergeCell ref="G103:M103"/>
    <mergeCell ref="N54:N56"/>
    <mergeCell ref="F55:F56"/>
    <mergeCell ref="H55:J55"/>
    <mergeCell ref="K55:M55"/>
    <mergeCell ref="N103:N105"/>
    <mergeCell ref="F104:F105"/>
    <mergeCell ref="K104:M104"/>
    <mergeCell ref="B143:E143"/>
    <mergeCell ref="B89:E89"/>
    <mergeCell ref="A103:A105"/>
    <mergeCell ref="B103:B105"/>
    <mergeCell ref="C103:E103"/>
    <mergeCell ref="G84:I84"/>
    <mergeCell ref="H104:J104"/>
    <mergeCell ref="J84:L84"/>
    <mergeCell ref="H136:J136"/>
    <mergeCell ref="K136:M136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7" customFormat="1" ht="15.75">
      <c r="A1" s="87" t="s">
        <v>191</v>
      </c>
    </row>
    <row r="4" spans="2:11" ht="12.75">
      <c r="B4" s="16" t="s">
        <v>0</v>
      </c>
      <c r="D4" s="16"/>
      <c r="E4" s="21" t="s">
        <v>41</v>
      </c>
      <c r="F4" s="21" t="s">
        <v>1</v>
      </c>
      <c r="G4" s="21"/>
      <c r="H4" s="16"/>
      <c r="I4" s="16"/>
      <c r="J4" s="16"/>
      <c r="K4" s="16"/>
    </row>
    <row r="5" spans="2:11" ht="12.75">
      <c r="B5" t="s">
        <v>2</v>
      </c>
      <c r="D5" s="16"/>
      <c r="E5" s="67">
        <f>G5/G8</f>
        <v>0.39473684210526316</v>
      </c>
      <c r="F5" s="21" t="s">
        <v>43</v>
      </c>
      <c r="G5" s="21">
        <f>H26+K26</f>
        <v>225</v>
      </c>
      <c r="H5" s="16"/>
      <c r="I5" s="16"/>
      <c r="J5" s="16"/>
      <c r="K5" s="16"/>
    </row>
    <row r="6" spans="2:11" ht="12.75">
      <c r="B6" t="s">
        <v>95</v>
      </c>
      <c r="D6" s="16"/>
      <c r="E6" s="67">
        <f>G6/G8</f>
        <v>0.5526315789473685</v>
      </c>
      <c r="F6" s="21" t="s">
        <v>44</v>
      </c>
      <c r="G6" s="21">
        <f>I26+L26</f>
        <v>315</v>
      </c>
      <c r="H6" s="16"/>
      <c r="I6" s="16"/>
      <c r="J6" s="16"/>
      <c r="K6" s="16"/>
    </row>
    <row r="7" spans="2:11" ht="12.75">
      <c r="B7" t="s">
        <v>3</v>
      </c>
      <c r="D7" s="16"/>
      <c r="E7" s="67">
        <f>G7/G8</f>
        <v>0.05263157894736842</v>
      </c>
      <c r="F7" s="21" t="s">
        <v>45</v>
      </c>
      <c r="G7" s="21">
        <f>J26+M26</f>
        <v>30</v>
      </c>
      <c r="H7" s="16"/>
      <c r="I7" s="16"/>
      <c r="J7" s="16"/>
      <c r="K7" s="16"/>
    </row>
    <row r="8" spans="2:11" ht="12.75">
      <c r="B8" t="s">
        <v>47</v>
      </c>
      <c r="D8" s="16"/>
      <c r="E8" s="67">
        <f>SUM(E5:E7)</f>
        <v>1</v>
      </c>
      <c r="F8" s="21" t="s">
        <v>4</v>
      </c>
      <c r="G8" s="21">
        <f>SUM(G5:G7)</f>
        <v>570</v>
      </c>
      <c r="H8" s="16"/>
      <c r="I8" s="16"/>
      <c r="J8" s="16"/>
      <c r="K8" s="16"/>
    </row>
    <row r="9" spans="2:11" ht="12.75">
      <c r="B9" t="s">
        <v>148</v>
      </c>
      <c r="D9" s="16"/>
      <c r="E9" s="16"/>
      <c r="F9" s="16"/>
      <c r="G9" s="16"/>
      <c r="H9" s="16"/>
      <c r="I9" s="16"/>
      <c r="J9" s="16"/>
      <c r="K9" s="16"/>
    </row>
    <row r="10" spans="1:14" ht="12.75" customHeight="1">
      <c r="A10" s="92" t="s">
        <v>36</v>
      </c>
      <c r="B10" s="92" t="s">
        <v>5</v>
      </c>
      <c r="C10" s="93" t="s">
        <v>6</v>
      </c>
      <c r="D10" s="93"/>
      <c r="E10" s="93"/>
      <c r="F10" s="79" t="s">
        <v>7</v>
      </c>
      <c r="G10" s="93" t="s">
        <v>8</v>
      </c>
      <c r="H10" s="92"/>
      <c r="I10" s="92"/>
      <c r="J10" s="92"/>
      <c r="K10" s="92"/>
      <c r="L10" s="92"/>
      <c r="M10" s="92"/>
      <c r="N10" s="104" t="s">
        <v>9</v>
      </c>
    </row>
    <row r="11" spans="1:14" s="1" customFormat="1" ht="12.75">
      <c r="A11" s="92"/>
      <c r="B11" s="96"/>
      <c r="C11" s="80" t="s">
        <v>10</v>
      </c>
      <c r="D11" s="80" t="s">
        <v>11</v>
      </c>
      <c r="E11" s="81" t="s">
        <v>12</v>
      </c>
      <c r="F11" s="102" t="s">
        <v>70</v>
      </c>
      <c r="G11" s="81" t="s">
        <v>4</v>
      </c>
      <c r="H11" s="100" t="s">
        <v>13</v>
      </c>
      <c r="I11" s="101"/>
      <c r="J11" s="102"/>
      <c r="K11" s="100" t="s">
        <v>14</v>
      </c>
      <c r="L11" s="101"/>
      <c r="M11" s="102"/>
      <c r="N11" s="105"/>
    </row>
    <row r="12" spans="1:14" s="1" customFormat="1" ht="12.75">
      <c r="A12" s="92"/>
      <c r="B12" s="96"/>
      <c r="C12" s="83"/>
      <c r="D12" s="83" t="s">
        <v>15</v>
      </c>
      <c r="E12" s="84" t="s">
        <v>16</v>
      </c>
      <c r="F12" s="102"/>
      <c r="G12" s="84" t="s">
        <v>17</v>
      </c>
      <c r="H12" s="82" t="s">
        <v>18</v>
      </c>
      <c r="I12" s="85" t="s">
        <v>19</v>
      </c>
      <c r="J12" s="85" t="s">
        <v>20</v>
      </c>
      <c r="K12" s="85" t="s">
        <v>18</v>
      </c>
      <c r="L12" s="85" t="s">
        <v>19</v>
      </c>
      <c r="M12" s="85" t="s">
        <v>20</v>
      </c>
      <c r="N12" s="106"/>
    </row>
    <row r="13" spans="1:14" s="34" customFormat="1" ht="12.75">
      <c r="A13" s="31">
        <v>1</v>
      </c>
      <c r="B13" s="31" t="s">
        <v>22</v>
      </c>
      <c r="C13" s="32">
        <v>1</v>
      </c>
      <c r="D13" s="32">
        <v>1</v>
      </c>
      <c r="E13" s="32"/>
      <c r="F13" s="33">
        <v>9</v>
      </c>
      <c r="G13" s="32">
        <v>45</v>
      </c>
      <c r="H13" s="33">
        <v>15</v>
      </c>
      <c r="I13" s="33">
        <v>30</v>
      </c>
      <c r="J13" s="33">
        <v>0</v>
      </c>
      <c r="K13" s="33">
        <v>0</v>
      </c>
      <c r="L13" s="33">
        <v>0</v>
      </c>
      <c r="M13" s="33">
        <v>0</v>
      </c>
      <c r="N13" s="31"/>
    </row>
    <row r="14" spans="1:14" s="34" customFormat="1" ht="12.75">
      <c r="A14" s="31">
        <v>2</v>
      </c>
      <c r="B14" s="31" t="s">
        <v>23</v>
      </c>
      <c r="C14" s="33">
        <v>1</v>
      </c>
      <c r="D14" s="32">
        <v>1</v>
      </c>
      <c r="E14" s="33"/>
      <c r="F14" s="33">
        <v>9</v>
      </c>
      <c r="G14" s="33">
        <v>45</v>
      </c>
      <c r="H14" s="33">
        <v>15</v>
      </c>
      <c r="I14" s="33">
        <v>30</v>
      </c>
      <c r="J14" s="33">
        <v>0</v>
      </c>
      <c r="K14" s="33">
        <v>0</v>
      </c>
      <c r="L14" s="33">
        <v>0</v>
      </c>
      <c r="M14" s="33">
        <v>0</v>
      </c>
      <c r="N14" s="31"/>
    </row>
    <row r="15" spans="1:14" s="34" customFormat="1" ht="12.75">
      <c r="A15" s="31">
        <v>3</v>
      </c>
      <c r="B15" s="31" t="s">
        <v>26</v>
      </c>
      <c r="C15" s="33"/>
      <c r="D15" s="32">
        <v>1</v>
      </c>
      <c r="E15" s="33"/>
      <c r="F15" s="33">
        <v>6</v>
      </c>
      <c r="G15" s="33">
        <v>30</v>
      </c>
      <c r="H15" s="33">
        <v>30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1"/>
    </row>
    <row r="16" spans="1:14" s="34" customFormat="1" ht="12.75">
      <c r="A16" s="31">
        <v>4</v>
      </c>
      <c r="B16" s="31" t="s">
        <v>49</v>
      </c>
      <c r="C16" s="33">
        <v>2</v>
      </c>
      <c r="D16" s="32">
        <v>2</v>
      </c>
      <c r="E16" s="33"/>
      <c r="F16" s="33">
        <v>10</v>
      </c>
      <c r="G16" s="33">
        <v>60</v>
      </c>
      <c r="H16" s="33">
        <v>0</v>
      </c>
      <c r="I16" s="33">
        <v>0</v>
      </c>
      <c r="J16" s="33">
        <v>0</v>
      </c>
      <c r="K16" s="33">
        <v>30</v>
      </c>
      <c r="L16" s="33">
        <v>30</v>
      </c>
      <c r="M16" s="33">
        <v>0</v>
      </c>
      <c r="N16" s="31"/>
    </row>
    <row r="17" spans="1:14" s="25" customFormat="1" ht="12.75">
      <c r="A17" s="22">
        <v>5</v>
      </c>
      <c r="B17" s="22" t="s">
        <v>48</v>
      </c>
      <c r="C17" s="23">
        <v>2</v>
      </c>
      <c r="D17" s="23">
        <v>2</v>
      </c>
      <c r="E17" s="23"/>
      <c r="F17" s="23">
        <v>7</v>
      </c>
      <c r="G17" s="23">
        <v>30</v>
      </c>
      <c r="H17" s="23">
        <v>0</v>
      </c>
      <c r="I17" s="23">
        <v>0</v>
      </c>
      <c r="J17" s="23">
        <v>0</v>
      </c>
      <c r="K17" s="23">
        <v>15</v>
      </c>
      <c r="L17" s="23">
        <v>15</v>
      </c>
      <c r="M17" s="23">
        <v>0</v>
      </c>
      <c r="N17" s="22"/>
    </row>
    <row r="18" spans="1:14" s="38" customFormat="1" ht="12.75">
      <c r="A18" s="35">
        <v>6</v>
      </c>
      <c r="B18" s="35" t="s">
        <v>25</v>
      </c>
      <c r="C18" s="36"/>
      <c r="D18" s="37">
        <v>1</v>
      </c>
      <c r="E18" s="36"/>
      <c r="F18" s="36">
        <v>3</v>
      </c>
      <c r="G18" s="36">
        <v>30</v>
      </c>
      <c r="H18" s="36">
        <v>30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5"/>
    </row>
    <row r="19" spans="1:14" s="38" customFormat="1" ht="12.75">
      <c r="A19" s="35">
        <v>7</v>
      </c>
      <c r="B19" s="35" t="s">
        <v>27</v>
      </c>
      <c r="C19" s="36">
        <v>2</v>
      </c>
      <c r="D19" s="37"/>
      <c r="E19" s="36"/>
      <c r="F19" s="36">
        <v>3</v>
      </c>
      <c r="G19" s="36">
        <v>30</v>
      </c>
      <c r="H19" s="36">
        <v>0</v>
      </c>
      <c r="I19" s="36">
        <v>0</v>
      </c>
      <c r="J19" s="36">
        <v>0</v>
      </c>
      <c r="K19" s="36">
        <v>30</v>
      </c>
      <c r="L19" s="36">
        <v>0</v>
      </c>
      <c r="M19" s="36">
        <v>0</v>
      </c>
      <c r="N19" s="35"/>
    </row>
    <row r="20" spans="1:14" s="38" customFormat="1" ht="12.75">
      <c r="A20" s="35">
        <v>8</v>
      </c>
      <c r="B20" s="35" t="s">
        <v>24</v>
      </c>
      <c r="C20" s="36"/>
      <c r="D20" s="36">
        <v>1</v>
      </c>
      <c r="E20" s="36"/>
      <c r="F20" s="36">
        <v>2</v>
      </c>
      <c r="G20" s="36">
        <v>30</v>
      </c>
      <c r="H20" s="39">
        <v>0</v>
      </c>
      <c r="I20" s="39">
        <v>0</v>
      </c>
      <c r="J20" s="39">
        <v>30</v>
      </c>
      <c r="K20" s="39">
        <v>0</v>
      </c>
      <c r="L20" s="39">
        <v>0</v>
      </c>
      <c r="M20" s="39">
        <v>0</v>
      </c>
      <c r="N20" s="35"/>
    </row>
    <row r="21" spans="1:14" s="30" customFormat="1" ht="12.75">
      <c r="A21" s="49">
        <v>9</v>
      </c>
      <c r="B21" s="50" t="s">
        <v>21</v>
      </c>
      <c r="C21" s="51"/>
      <c r="D21" s="51" t="s">
        <v>149</v>
      </c>
      <c r="E21" s="51"/>
      <c r="F21" s="52">
        <v>0</v>
      </c>
      <c r="G21" s="51">
        <v>60</v>
      </c>
      <c r="H21" s="52">
        <v>0</v>
      </c>
      <c r="I21" s="52">
        <v>30</v>
      </c>
      <c r="J21" s="52">
        <v>0</v>
      </c>
      <c r="K21" s="52">
        <v>0</v>
      </c>
      <c r="L21" s="52">
        <v>30</v>
      </c>
      <c r="M21" s="52">
        <v>0</v>
      </c>
      <c r="N21" s="49"/>
    </row>
    <row r="22" spans="1:14" s="30" customFormat="1" ht="12.75">
      <c r="A22" s="49">
        <v>10</v>
      </c>
      <c r="B22" s="49" t="s">
        <v>96</v>
      </c>
      <c r="C22" s="51"/>
      <c r="D22" s="51" t="s">
        <v>149</v>
      </c>
      <c r="E22" s="51"/>
      <c r="F22" s="52">
        <v>0</v>
      </c>
      <c r="G22" s="51">
        <v>60</v>
      </c>
      <c r="H22" s="52">
        <v>0</v>
      </c>
      <c r="I22" s="52">
        <v>30</v>
      </c>
      <c r="J22" s="52">
        <v>0</v>
      </c>
      <c r="K22" s="52">
        <v>0</v>
      </c>
      <c r="L22" s="52">
        <v>30</v>
      </c>
      <c r="M22" s="52">
        <v>0</v>
      </c>
      <c r="N22" s="49"/>
    </row>
    <row r="23" spans="1:14" s="30" customFormat="1" ht="12.75">
      <c r="A23" s="49">
        <v>11</v>
      </c>
      <c r="B23" s="49" t="s">
        <v>97</v>
      </c>
      <c r="C23" s="51"/>
      <c r="D23" s="51"/>
      <c r="E23" s="51" t="s">
        <v>149</v>
      </c>
      <c r="F23" s="52">
        <v>0</v>
      </c>
      <c r="G23" s="51">
        <v>60</v>
      </c>
      <c r="H23" s="52">
        <v>0</v>
      </c>
      <c r="I23" s="52">
        <v>30</v>
      </c>
      <c r="J23" s="52">
        <v>0</v>
      </c>
      <c r="K23" s="52">
        <v>0</v>
      </c>
      <c r="L23" s="52">
        <v>30</v>
      </c>
      <c r="M23" s="52">
        <v>0</v>
      </c>
      <c r="N23" s="49"/>
    </row>
    <row r="24" spans="1:14" s="72" customFormat="1" ht="25.5">
      <c r="A24" s="55">
        <v>12</v>
      </c>
      <c r="B24" s="55" t="s">
        <v>50</v>
      </c>
      <c r="C24" s="56">
        <v>1</v>
      </c>
      <c r="D24" s="71"/>
      <c r="E24" s="56"/>
      <c r="F24" s="7">
        <v>4</v>
      </c>
      <c r="G24" s="56">
        <v>30</v>
      </c>
      <c r="H24" s="57">
        <v>30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5"/>
    </row>
    <row r="25" spans="1:14" s="1" customFormat="1" ht="12.75">
      <c r="A25" s="3">
        <v>13</v>
      </c>
      <c r="B25" s="3" t="s">
        <v>30</v>
      </c>
      <c r="C25" s="2">
        <v>2</v>
      </c>
      <c r="D25" s="2">
        <v>2</v>
      </c>
      <c r="E25" s="2"/>
      <c r="F25" s="2">
        <v>7</v>
      </c>
      <c r="G25" s="2">
        <v>60</v>
      </c>
      <c r="H25" s="2">
        <v>0</v>
      </c>
      <c r="I25" s="2">
        <v>0</v>
      </c>
      <c r="J25" s="2">
        <v>0</v>
      </c>
      <c r="K25" s="2">
        <v>30</v>
      </c>
      <c r="L25" s="2">
        <v>30</v>
      </c>
      <c r="M25" s="2">
        <v>0</v>
      </c>
      <c r="N25" s="3"/>
    </row>
    <row r="26" spans="1:14" s="14" customFormat="1" ht="12.75">
      <c r="A26" s="12"/>
      <c r="B26" s="12" t="s">
        <v>28</v>
      </c>
      <c r="C26" s="13">
        <f>COUNT(C13:C25)</f>
        <v>7</v>
      </c>
      <c r="D26" s="12"/>
      <c r="E26" s="12"/>
      <c r="F26" s="13">
        <f aca="true" t="shared" si="0" ref="F26:M26">SUM(F13:F25)</f>
        <v>60</v>
      </c>
      <c r="G26" s="13">
        <f t="shared" si="0"/>
        <v>570</v>
      </c>
      <c r="H26" s="13">
        <f t="shared" si="0"/>
        <v>120</v>
      </c>
      <c r="I26" s="13">
        <f t="shared" si="0"/>
        <v>150</v>
      </c>
      <c r="J26" s="13">
        <f t="shared" si="0"/>
        <v>30</v>
      </c>
      <c r="K26" s="13">
        <f t="shared" si="0"/>
        <v>105</v>
      </c>
      <c r="L26" s="13">
        <f t="shared" si="0"/>
        <v>165</v>
      </c>
      <c r="M26" s="13">
        <f t="shared" si="0"/>
        <v>0</v>
      </c>
      <c r="N26" s="12"/>
    </row>
    <row r="27" spans="1:14" s="14" customFormat="1" ht="12.75">
      <c r="A27" s="15"/>
      <c r="B27" s="19" t="s">
        <v>75</v>
      </c>
      <c r="C27" s="20"/>
      <c r="D27" s="20"/>
      <c r="E27" s="20"/>
      <c r="F27" s="20"/>
      <c r="H27" s="109">
        <f>SUM(H26:J26)</f>
        <v>300</v>
      </c>
      <c r="I27" s="109"/>
      <c r="J27" s="109"/>
      <c r="K27" s="109">
        <f>SUM(K26:M26)</f>
        <v>270</v>
      </c>
      <c r="L27" s="109"/>
      <c r="M27" s="109"/>
      <c r="N27" s="15"/>
    </row>
    <row r="28" spans="1:14" s="14" customFormat="1" ht="12.75">
      <c r="A28" s="15"/>
      <c r="B28" s="75" t="s">
        <v>70</v>
      </c>
      <c r="C28" s="20"/>
      <c r="D28" s="20"/>
      <c r="E28" s="20"/>
      <c r="F28" s="75"/>
      <c r="G28" s="78" t="s">
        <v>182</v>
      </c>
      <c r="H28" s="78" t="s">
        <v>183</v>
      </c>
      <c r="I28" s="64"/>
      <c r="J28" s="64"/>
      <c r="K28" s="64"/>
      <c r="L28" s="64"/>
      <c r="M28" s="64"/>
      <c r="N28" s="15"/>
    </row>
    <row r="29" spans="1:14" ht="12.75">
      <c r="A29" s="1"/>
      <c r="B29" s="76" t="s">
        <v>85</v>
      </c>
      <c r="C29" s="20"/>
      <c r="D29" s="20"/>
      <c r="E29" s="20"/>
      <c r="F29" s="77">
        <f>SUM(F13:F25)</f>
        <v>60</v>
      </c>
      <c r="G29" s="78">
        <f>+SUM(F13:F15)+F18+F20+F24</f>
        <v>33</v>
      </c>
      <c r="H29" s="78">
        <f>F29-G29</f>
        <v>27</v>
      </c>
      <c r="I29" s="64"/>
      <c r="J29" s="64"/>
      <c r="K29" s="64"/>
      <c r="L29" s="64"/>
      <c r="M29" s="11"/>
      <c r="N29" s="10"/>
    </row>
    <row r="30" spans="2:5" ht="12.75">
      <c r="B30" s="90"/>
      <c r="C30" s="91"/>
      <c r="D30" s="91"/>
      <c r="E30" s="91"/>
    </row>
    <row r="31" spans="2:5" ht="12.75">
      <c r="B31" s="90" t="s">
        <v>78</v>
      </c>
      <c r="C31" s="91"/>
      <c r="D31" s="91"/>
      <c r="E31" s="91"/>
    </row>
    <row r="32" spans="2:13" s="40" customFormat="1" ht="12.75">
      <c r="B32" s="40" t="s">
        <v>79</v>
      </c>
      <c r="F32" s="40">
        <f>SUM(F13:F16)</f>
        <v>34</v>
      </c>
      <c r="G32" s="40">
        <f aca="true" t="shared" si="1" ref="G32:M32">SUM(G13:G16)</f>
        <v>180</v>
      </c>
      <c r="H32" s="40">
        <f t="shared" si="1"/>
        <v>60</v>
      </c>
      <c r="I32" s="40">
        <f t="shared" si="1"/>
        <v>60</v>
      </c>
      <c r="J32" s="40">
        <f t="shared" si="1"/>
        <v>0</v>
      </c>
      <c r="K32" s="40">
        <f t="shared" si="1"/>
        <v>30</v>
      </c>
      <c r="L32" s="40">
        <f t="shared" si="1"/>
        <v>30</v>
      </c>
      <c r="M32" s="40">
        <f t="shared" si="1"/>
        <v>0</v>
      </c>
    </row>
    <row r="33" spans="2:13" s="26" customFormat="1" ht="12.75">
      <c r="B33" s="26" t="s">
        <v>80</v>
      </c>
      <c r="F33" s="26">
        <f>SUM(F17:F17)</f>
        <v>7</v>
      </c>
      <c r="G33" s="26">
        <f>SUM(G17:G17)</f>
        <v>30</v>
      </c>
      <c r="H33" s="26">
        <f aca="true" t="shared" si="2" ref="H33:M33">SUM(H17:H17)</f>
        <v>0</v>
      </c>
      <c r="I33" s="26">
        <f t="shared" si="2"/>
        <v>0</v>
      </c>
      <c r="J33" s="26">
        <f t="shared" si="2"/>
        <v>0</v>
      </c>
      <c r="K33" s="26">
        <f t="shared" si="2"/>
        <v>15</v>
      </c>
      <c r="L33" s="26">
        <f t="shared" si="2"/>
        <v>15</v>
      </c>
      <c r="M33" s="26">
        <f t="shared" si="2"/>
        <v>0</v>
      </c>
    </row>
    <row r="34" spans="2:13" s="41" customFormat="1" ht="12.75">
      <c r="B34" s="41" t="s">
        <v>81</v>
      </c>
      <c r="F34" s="41">
        <f>SUM(F18:F19)</f>
        <v>6</v>
      </c>
      <c r="G34" s="41">
        <f>+SUM(G18:G19)</f>
        <v>60</v>
      </c>
      <c r="H34" s="41">
        <f aca="true" t="shared" si="3" ref="H34:M34">+SUM(H18:H19)</f>
        <v>30</v>
      </c>
      <c r="I34" s="41">
        <f t="shared" si="3"/>
        <v>0</v>
      </c>
      <c r="J34" s="41">
        <f t="shared" si="3"/>
        <v>0</v>
      </c>
      <c r="K34" s="41">
        <f t="shared" si="3"/>
        <v>30</v>
      </c>
      <c r="L34" s="41">
        <f t="shared" si="3"/>
        <v>0</v>
      </c>
      <c r="M34" s="41">
        <f t="shared" si="3"/>
        <v>0</v>
      </c>
    </row>
    <row r="35" spans="2:13" s="41" customFormat="1" ht="12.75">
      <c r="B35" s="41" t="s">
        <v>24</v>
      </c>
      <c r="F35" s="41">
        <f>SUM(F20:F20)</f>
        <v>2</v>
      </c>
      <c r="G35" s="41">
        <f>SUM(G20:G20)</f>
        <v>30</v>
      </c>
      <c r="H35" s="41">
        <f aca="true" t="shared" si="4" ref="H35:M35">SUM(H20:H20)</f>
        <v>0</v>
      </c>
      <c r="I35" s="41">
        <f t="shared" si="4"/>
        <v>0</v>
      </c>
      <c r="J35" s="41">
        <f t="shared" si="4"/>
        <v>30</v>
      </c>
      <c r="K35" s="41">
        <f t="shared" si="4"/>
        <v>0</v>
      </c>
      <c r="L35" s="41">
        <f t="shared" si="4"/>
        <v>0</v>
      </c>
      <c r="M35" s="41">
        <f t="shared" si="4"/>
        <v>0</v>
      </c>
    </row>
    <row r="36" spans="2:13" s="41" customFormat="1" ht="12.75">
      <c r="B36" s="41" t="s">
        <v>141</v>
      </c>
      <c r="C36" s="48"/>
      <c r="D36" s="48"/>
      <c r="E36" s="48"/>
      <c r="F36" s="48">
        <f>SUM(F21:F22)</f>
        <v>0</v>
      </c>
      <c r="G36" s="48">
        <f aca="true" t="shared" si="5" ref="G36:M36">SUM(G21:G22)</f>
        <v>120</v>
      </c>
      <c r="H36" s="48">
        <f t="shared" si="5"/>
        <v>0</v>
      </c>
      <c r="I36" s="48">
        <f t="shared" si="5"/>
        <v>60</v>
      </c>
      <c r="J36" s="48">
        <f t="shared" si="5"/>
        <v>0</v>
      </c>
      <c r="K36" s="48">
        <f t="shared" si="5"/>
        <v>0</v>
      </c>
      <c r="L36" s="48">
        <f t="shared" si="5"/>
        <v>60</v>
      </c>
      <c r="M36" s="48">
        <f t="shared" si="5"/>
        <v>0</v>
      </c>
    </row>
    <row r="37" spans="2:13" ht="12.75">
      <c r="B37" s="48" t="s">
        <v>142</v>
      </c>
      <c r="C37" s="48"/>
      <c r="D37" s="48"/>
      <c r="E37" s="48"/>
      <c r="F37" s="48">
        <f>SUM(F23:F23)</f>
        <v>0</v>
      </c>
      <c r="G37" s="48">
        <f aca="true" t="shared" si="6" ref="G37:M37">SUM(G23:G23)</f>
        <v>60</v>
      </c>
      <c r="H37" s="48">
        <f t="shared" si="6"/>
        <v>0</v>
      </c>
      <c r="I37" s="48">
        <f t="shared" si="6"/>
        <v>30</v>
      </c>
      <c r="J37" s="48">
        <f t="shared" si="6"/>
        <v>0</v>
      </c>
      <c r="K37" s="48">
        <f t="shared" si="6"/>
        <v>0</v>
      </c>
      <c r="L37" s="48">
        <f t="shared" si="6"/>
        <v>30</v>
      </c>
      <c r="M37" s="48">
        <f t="shared" si="6"/>
        <v>0</v>
      </c>
    </row>
    <row r="38" spans="2:13" ht="12.75">
      <c r="B38" s="46" t="s">
        <v>82</v>
      </c>
      <c r="F38">
        <f>SUM(F32:F37)</f>
        <v>49</v>
      </c>
      <c r="G38">
        <f aca="true" t="shared" si="7" ref="G38:M38">SUM(G32:G37)</f>
        <v>480</v>
      </c>
      <c r="H38">
        <f t="shared" si="7"/>
        <v>90</v>
      </c>
      <c r="I38">
        <f t="shared" si="7"/>
        <v>150</v>
      </c>
      <c r="J38">
        <f t="shared" si="7"/>
        <v>30</v>
      </c>
      <c r="K38">
        <f t="shared" si="7"/>
        <v>75</v>
      </c>
      <c r="L38">
        <f t="shared" si="7"/>
        <v>135</v>
      </c>
      <c r="M38">
        <f t="shared" si="7"/>
        <v>0</v>
      </c>
    </row>
    <row r="46" spans="2:16" ht="12.75">
      <c r="B46" s="16" t="s">
        <v>0</v>
      </c>
      <c r="E46" s="21" t="s">
        <v>42</v>
      </c>
      <c r="F46" s="21" t="s">
        <v>1</v>
      </c>
      <c r="G46" s="21"/>
      <c r="O46" s="16"/>
      <c r="P46" s="16"/>
    </row>
    <row r="47" spans="2:16" ht="12.75">
      <c r="B47" t="s">
        <v>2</v>
      </c>
      <c r="E47" s="67">
        <f>G47/G50</f>
        <v>0.45703125</v>
      </c>
      <c r="F47" s="21" t="s">
        <v>43</v>
      </c>
      <c r="G47" s="21">
        <f>H80+K80</f>
        <v>351</v>
      </c>
      <c r="O47" s="17"/>
      <c r="P47" s="16"/>
    </row>
    <row r="48" spans="2:16" ht="12.75">
      <c r="B48" t="s">
        <v>95</v>
      </c>
      <c r="E48" s="67">
        <f>G48/G50</f>
        <v>0.484375</v>
      </c>
      <c r="F48" s="21" t="s">
        <v>44</v>
      </c>
      <c r="G48" s="21">
        <f>I80+L80</f>
        <v>372</v>
      </c>
      <c r="O48" s="17"/>
      <c r="P48" s="16"/>
    </row>
    <row r="49" spans="2:16" ht="12.75">
      <c r="B49" t="s">
        <v>29</v>
      </c>
      <c r="E49" s="67">
        <f>G49/G50</f>
        <v>0.05859375</v>
      </c>
      <c r="F49" s="21" t="s">
        <v>45</v>
      </c>
      <c r="G49" s="21">
        <f>J80+M80</f>
        <v>45</v>
      </c>
      <c r="O49" s="17"/>
      <c r="P49" s="16"/>
    </row>
    <row r="50" spans="2:16" ht="12.75">
      <c r="B50" t="s">
        <v>47</v>
      </c>
      <c r="E50" s="67">
        <f>SUM(E47:E49)</f>
        <v>1</v>
      </c>
      <c r="F50" s="21" t="s">
        <v>4</v>
      </c>
      <c r="G50" s="21">
        <f>SUM(G47:G49)</f>
        <v>768</v>
      </c>
      <c r="O50" s="16"/>
      <c r="P50" s="16"/>
    </row>
    <row r="51" ht="12.75">
      <c r="B51" t="s">
        <v>93</v>
      </c>
    </row>
    <row r="52" spans="1:14" ht="12.75" customHeight="1">
      <c r="A52" s="92" t="s">
        <v>36</v>
      </c>
      <c r="B52" s="92" t="s">
        <v>5</v>
      </c>
      <c r="C52" s="93" t="s">
        <v>6</v>
      </c>
      <c r="D52" s="93"/>
      <c r="E52" s="93"/>
      <c r="F52" s="79" t="s">
        <v>71</v>
      </c>
      <c r="G52" s="93" t="s">
        <v>8</v>
      </c>
      <c r="H52" s="92"/>
      <c r="I52" s="92"/>
      <c r="J52" s="92"/>
      <c r="K52" s="92"/>
      <c r="L52" s="92"/>
      <c r="M52" s="92"/>
      <c r="N52" s="104" t="s">
        <v>9</v>
      </c>
    </row>
    <row r="53" spans="1:14" s="1" customFormat="1" ht="12.75">
      <c r="A53" s="92"/>
      <c r="B53" s="96"/>
      <c r="C53" s="80" t="s">
        <v>10</v>
      </c>
      <c r="D53" s="80" t="s">
        <v>11</v>
      </c>
      <c r="E53" s="81" t="s">
        <v>12</v>
      </c>
      <c r="F53" s="102" t="s">
        <v>70</v>
      </c>
      <c r="G53" s="81" t="s">
        <v>4</v>
      </c>
      <c r="H53" s="100" t="s">
        <v>152</v>
      </c>
      <c r="I53" s="101"/>
      <c r="J53" s="102"/>
      <c r="K53" s="100" t="s">
        <v>153</v>
      </c>
      <c r="L53" s="101"/>
      <c r="M53" s="102"/>
      <c r="N53" s="105"/>
    </row>
    <row r="54" spans="1:14" s="1" customFormat="1" ht="12.75">
      <c r="A54" s="92"/>
      <c r="B54" s="96"/>
      <c r="C54" s="83"/>
      <c r="D54" s="83" t="s">
        <v>15</v>
      </c>
      <c r="E54" s="84" t="s">
        <v>16</v>
      </c>
      <c r="F54" s="102"/>
      <c r="G54" s="84" t="s">
        <v>17</v>
      </c>
      <c r="H54" s="82" t="s">
        <v>18</v>
      </c>
      <c r="I54" s="85" t="s">
        <v>19</v>
      </c>
      <c r="J54" s="85" t="s">
        <v>20</v>
      </c>
      <c r="K54" s="85" t="s">
        <v>18</v>
      </c>
      <c r="L54" s="85" t="s">
        <v>19</v>
      </c>
      <c r="M54" s="85" t="s">
        <v>20</v>
      </c>
      <c r="N54" s="106"/>
    </row>
    <row r="55" spans="1:14" s="34" customFormat="1" ht="12.75">
      <c r="A55" s="31">
        <v>1</v>
      </c>
      <c r="B55" s="31" t="s">
        <v>51</v>
      </c>
      <c r="C55" s="32">
        <v>3</v>
      </c>
      <c r="D55" s="32">
        <v>3</v>
      </c>
      <c r="E55" s="32"/>
      <c r="F55" s="33">
        <v>5</v>
      </c>
      <c r="G55" s="32">
        <v>45</v>
      </c>
      <c r="H55" s="33">
        <v>30</v>
      </c>
      <c r="I55" s="33">
        <v>15</v>
      </c>
      <c r="J55" s="33">
        <v>0</v>
      </c>
      <c r="K55" s="33">
        <v>0</v>
      </c>
      <c r="L55" s="33">
        <v>0</v>
      </c>
      <c r="M55" s="33">
        <v>0</v>
      </c>
      <c r="N55" s="31"/>
    </row>
    <row r="56" spans="1:14" s="34" customFormat="1" ht="12.75">
      <c r="A56" s="31">
        <v>2</v>
      </c>
      <c r="B56" s="31" t="s">
        <v>31</v>
      </c>
      <c r="C56" s="33">
        <v>3</v>
      </c>
      <c r="D56" s="32">
        <v>3</v>
      </c>
      <c r="E56" s="33"/>
      <c r="F56" s="33">
        <v>7</v>
      </c>
      <c r="G56" s="33">
        <v>55</v>
      </c>
      <c r="H56" s="33">
        <v>15</v>
      </c>
      <c r="I56" s="33">
        <v>20</v>
      </c>
      <c r="J56" s="33">
        <v>20</v>
      </c>
      <c r="K56" s="33">
        <v>0</v>
      </c>
      <c r="L56" s="33">
        <v>0</v>
      </c>
      <c r="M56" s="33">
        <v>0</v>
      </c>
      <c r="N56" s="31"/>
    </row>
    <row r="57" spans="1:14" s="34" customFormat="1" ht="12.75">
      <c r="A57" s="31">
        <v>3</v>
      </c>
      <c r="B57" s="31" t="s">
        <v>54</v>
      </c>
      <c r="C57" s="33">
        <v>4</v>
      </c>
      <c r="D57" s="33">
        <v>4</v>
      </c>
      <c r="E57" s="33"/>
      <c r="F57" s="33">
        <v>4</v>
      </c>
      <c r="G57" s="33">
        <v>30</v>
      </c>
      <c r="H57" s="33">
        <v>0</v>
      </c>
      <c r="I57" s="33">
        <v>0</v>
      </c>
      <c r="J57" s="33">
        <v>0</v>
      </c>
      <c r="K57" s="33">
        <v>15</v>
      </c>
      <c r="L57" s="33">
        <v>15</v>
      </c>
      <c r="M57" s="33">
        <v>0</v>
      </c>
      <c r="N57" s="31"/>
    </row>
    <row r="58" spans="1:14" s="25" customFormat="1" ht="12.75">
      <c r="A58" s="22">
        <v>4</v>
      </c>
      <c r="B58" s="22" t="s">
        <v>52</v>
      </c>
      <c r="C58" s="23">
        <v>3</v>
      </c>
      <c r="D58" s="23">
        <v>3</v>
      </c>
      <c r="E58" s="23"/>
      <c r="F58" s="23">
        <v>3</v>
      </c>
      <c r="G58" s="23">
        <v>30</v>
      </c>
      <c r="H58" s="24">
        <v>15</v>
      </c>
      <c r="I58" s="24">
        <v>15</v>
      </c>
      <c r="J58" s="24">
        <v>0</v>
      </c>
      <c r="K58" s="24">
        <v>0</v>
      </c>
      <c r="L58" s="24">
        <v>0</v>
      </c>
      <c r="M58" s="24">
        <v>0</v>
      </c>
      <c r="N58" s="22"/>
    </row>
    <row r="59" spans="1:14" s="25" customFormat="1" ht="12.75">
      <c r="A59" s="22">
        <v>5</v>
      </c>
      <c r="B59" s="22" t="s">
        <v>55</v>
      </c>
      <c r="C59" s="23"/>
      <c r="D59" s="23">
        <v>4</v>
      </c>
      <c r="E59" s="23"/>
      <c r="F59" s="23">
        <v>3</v>
      </c>
      <c r="G59" s="23">
        <v>20</v>
      </c>
      <c r="H59" s="23">
        <v>0</v>
      </c>
      <c r="I59" s="23">
        <v>0</v>
      </c>
      <c r="J59" s="23">
        <v>0</v>
      </c>
      <c r="K59" s="23">
        <v>10</v>
      </c>
      <c r="L59" s="23">
        <v>0</v>
      </c>
      <c r="M59" s="23">
        <v>10</v>
      </c>
      <c r="N59" s="22"/>
    </row>
    <row r="60" spans="1:14" s="25" customFormat="1" ht="12.75">
      <c r="A60" s="22">
        <v>6</v>
      </c>
      <c r="B60" s="22" t="s">
        <v>39</v>
      </c>
      <c r="C60" s="23"/>
      <c r="D60" s="43">
        <v>4</v>
      </c>
      <c r="E60" s="23"/>
      <c r="F60" s="23">
        <v>4</v>
      </c>
      <c r="G60" s="23">
        <v>30</v>
      </c>
      <c r="H60" s="23">
        <v>0</v>
      </c>
      <c r="I60" s="23">
        <v>0</v>
      </c>
      <c r="J60" s="23">
        <v>0</v>
      </c>
      <c r="K60" s="23">
        <v>15</v>
      </c>
      <c r="L60" s="23">
        <v>0</v>
      </c>
      <c r="M60" s="23">
        <v>15</v>
      </c>
      <c r="N60" s="22"/>
    </row>
    <row r="61" spans="1:14" s="38" customFormat="1" ht="12.75">
      <c r="A61" s="35">
        <v>7</v>
      </c>
      <c r="B61" s="35" t="s">
        <v>33</v>
      </c>
      <c r="C61" s="36"/>
      <c r="D61" s="37"/>
      <c r="E61" s="36">
        <v>4</v>
      </c>
      <c r="F61" s="36">
        <v>1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5" t="s">
        <v>34</v>
      </c>
    </row>
    <row r="62" spans="1:14" s="41" customFormat="1" ht="12.75">
      <c r="A62" s="28">
        <v>8</v>
      </c>
      <c r="B62" s="28" t="s">
        <v>32</v>
      </c>
      <c r="C62" s="18"/>
      <c r="D62" s="42"/>
      <c r="E62" s="18">
        <v>4</v>
      </c>
      <c r="F62" s="18">
        <v>0</v>
      </c>
      <c r="G62" s="18">
        <v>15</v>
      </c>
      <c r="H62" s="29">
        <v>0</v>
      </c>
      <c r="I62" s="29">
        <v>0</v>
      </c>
      <c r="J62" s="29">
        <v>0</v>
      </c>
      <c r="K62" s="29">
        <v>0</v>
      </c>
      <c r="L62" s="29">
        <v>15</v>
      </c>
      <c r="M62" s="29">
        <v>0</v>
      </c>
      <c r="N62" s="35"/>
    </row>
    <row r="63" spans="1:14" s="30" customFormat="1" ht="12.75">
      <c r="A63" s="49">
        <v>9</v>
      </c>
      <c r="B63" s="50" t="s">
        <v>21</v>
      </c>
      <c r="C63" s="51">
        <v>4</v>
      </c>
      <c r="D63" s="51" t="s">
        <v>150</v>
      </c>
      <c r="E63" s="51"/>
      <c r="F63" s="52">
        <v>5</v>
      </c>
      <c r="G63" s="51">
        <v>60</v>
      </c>
      <c r="H63" s="52">
        <v>0</v>
      </c>
      <c r="I63" s="52">
        <v>30</v>
      </c>
      <c r="J63" s="52">
        <v>0</v>
      </c>
      <c r="K63" s="52">
        <v>0</v>
      </c>
      <c r="L63" s="52">
        <v>30</v>
      </c>
      <c r="M63" s="52">
        <v>0</v>
      </c>
      <c r="N63" s="49" t="s">
        <v>184</v>
      </c>
    </row>
    <row r="64" spans="1:14" s="30" customFormat="1" ht="12.75">
      <c r="A64" s="49">
        <v>10</v>
      </c>
      <c r="B64" s="49" t="s">
        <v>96</v>
      </c>
      <c r="C64" s="51"/>
      <c r="D64" s="51" t="s">
        <v>150</v>
      </c>
      <c r="E64" s="51"/>
      <c r="F64" s="52">
        <v>2</v>
      </c>
      <c r="G64" s="51">
        <v>60</v>
      </c>
      <c r="H64" s="52">
        <v>0</v>
      </c>
      <c r="I64" s="52">
        <v>30</v>
      </c>
      <c r="J64" s="52">
        <v>0</v>
      </c>
      <c r="K64" s="52">
        <v>0</v>
      </c>
      <c r="L64" s="52">
        <v>30</v>
      </c>
      <c r="M64" s="52">
        <v>0</v>
      </c>
      <c r="N64" s="49" t="s">
        <v>185</v>
      </c>
    </row>
    <row r="65" spans="1:14" s="30" customFormat="1" ht="12.75">
      <c r="A65" s="49">
        <v>11</v>
      </c>
      <c r="B65" s="49" t="s">
        <v>97</v>
      </c>
      <c r="C65" s="51"/>
      <c r="D65" s="51"/>
      <c r="E65" s="51">
        <v>3</v>
      </c>
      <c r="F65" s="52">
        <v>0</v>
      </c>
      <c r="G65" s="51">
        <v>15</v>
      </c>
      <c r="H65" s="52">
        <v>0</v>
      </c>
      <c r="I65" s="52">
        <v>15</v>
      </c>
      <c r="J65" s="52">
        <v>0</v>
      </c>
      <c r="K65" s="52">
        <v>0</v>
      </c>
      <c r="L65" s="52">
        <v>0</v>
      </c>
      <c r="M65" s="52">
        <v>0</v>
      </c>
      <c r="N65" s="49"/>
    </row>
    <row r="66" spans="1:14" s="1" customFormat="1" ht="12.75">
      <c r="A66" s="3">
        <v>12</v>
      </c>
      <c r="B66" s="3" t="s">
        <v>53</v>
      </c>
      <c r="C66" s="2"/>
      <c r="D66" s="4">
        <v>3</v>
      </c>
      <c r="E66" s="2"/>
      <c r="F66" s="2">
        <v>1</v>
      </c>
      <c r="G66" s="2">
        <v>15</v>
      </c>
      <c r="H66" s="2">
        <v>15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3"/>
    </row>
    <row r="67" spans="1:14" s="1" customFormat="1" ht="12.75">
      <c r="A67" s="3">
        <v>13</v>
      </c>
      <c r="B67" s="3" t="s">
        <v>56</v>
      </c>
      <c r="C67" s="2"/>
      <c r="D67" s="2">
        <v>4</v>
      </c>
      <c r="E67" s="2"/>
      <c r="F67" s="2">
        <v>1</v>
      </c>
      <c r="G67" s="2">
        <v>15</v>
      </c>
      <c r="H67" s="2">
        <v>0</v>
      </c>
      <c r="I67" s="2">
        <v>0</v>
      </c>
      <c r="J67" s="2">
        <v>0</v>
      </c>
      <c r="K67" s="2">
        <v>15</v>
      </c>
      <c r="L67" s="2">
        <v>0</v>
      </c>
      <c r="M67" s="2">
        <v>0</v>
      </c>
      <c r="N67" s="9"/>
    </row>
    <row r="68" spans="1:14" s="1" customFormat="1" ht="12.75">
      <c r="A68" s="3">
        <v>14</v>
      </c>
      <c r="B68" s="3" t="s">
        <v>59</v>
      </c>
      <c r="C68" s="2">
        <v>4</v>
      </c>
      <c r="D68" s="2">
        <v>4</v>
      </c>
      <c r="E68" s="2"/>
      <c r="F68" s="2">
        <v>1</v>
      </c>
      <c r="G68" s="2">
        <v>28</v>
      </c>
      <c r="H68" s="2">
        <v>0</v>
      </c>
      <c r="I68" s="2">
        <v>0</v>
      </c>
      <c r="J68" s="2">
        <v>0</v>
      </c>
      <c r="K68" s="2">
        <v>28</v>
      </c>
      <c r="L68" s="2">
        <v>0</v>
      </c>
      <c r="M68" s="2">
        <v>0</v>
      </c>
      <c r="N68" s="3"/>
    </row>
    <row r="69" spans="1:14" s="1" customFormat="1" ht="12.75">
      <c r="A69" s="3">
        <v>15</v>
      </c>
      <c r="B69" s="3" t="s">
        <v>76</v>
      </c>
      <c r="C69" s="4">
        <v>4</v>
      </c>
      <c r="D69" s="4">
        <v>4</v>
      </c>
      <c r="E69" s="4"/>
      <c r="F69" s="2">
        <v>2</v>
      </c>
      <c r="G69" s="4">
        <v>30</v>
      </c>
      <c r="H69" s="2">
        <v>0</v>
      </c>
      <c r="I69" s="2">
        <v>0</v>
      </c>
      <c r="J69" s="2">
        <v>0</v>
      </c>
      <c r="K69" s="2">
        <v>15</v>
      </c>
      <c r="L69" s="2">
        <v>15</v>
      </c>
      <c r="M69" s="2">
        <v>0</v>
      </c>
      <c r="N69" s="3"/>
    </row>
    <row r="70" spans="1:14" s="1" customFormat="1" ht="12.75">
      <c r="A70" s="3">
        <v>16</v>
      </c>
      <c r="B70" s="3" t="s">
        <v>57</v>
      </c>
      <c r="C70" s="2"/>
      <c r="D70" s="2">
        <v>4</v>
      </c>
      <c r="E70" s="2"/>
      <c r="F70" s="2">
        <v>1</v>
      </c>
      <c r="G70" s="2">
        <v>25</v>
      </c>
      <c r="H70" s="5">
        <v>0</v>
      </c>
      <c r="I70" s="5">
        <v>0</v>
      </c>
      <c r="J70" s="5">
        <v>0</v>
      </c>
      <c r="K70" s="5">
        <v>13</v>
      </c>
      <c r="L70" s="5">
        <v>12</v>
      </c>
      <c r="M70" s="5">
        <v>0</v>
      </c>
      <c r="N70" s="3"/>
    </row>
    <row r="71" spans="1:14" s="30" customFormat="1" ht="12.75">
      <c r="A71" s="28">
        <v>17</v>
      </c>
      <c r="B71" s="3" t="s">
        <v>83</v>
      </c>
      <c r="C71" s="18"/>
      <c r="D71" s="18">
        <v>3</v>
      </c>
      <c r="E71" s="18"/>
      <c r="F71" s="18">
        <v>2</v>
      </c>
      <c r="G71" s="18">
        <v>30</v>
      </c>
      <c r="H71" s="29">
        <v>15</v>
      </c>
      <c r="I71" s="29">
        <v>15</v>
      </c>
      <c r="J71" s="29">
        <v>0</v>
      </c>
      <c r="K71" s="29">
        <v>0</v>
      </c>
      <c r="L71" s="29">
        <v>0</v>
      </c>
      <c r="M71" s="29">
        <v>0</v>
      </c>
      <c r="N71" s="28"/>
    </row>
    <row r="72" spans="1:14" s="1" customFormat="1" ht="12.75">
      <c r="A72" s="3"/>
      <c r="B72" s="47" t="s">
        <v>84</v>
      </c>
      <c r="C72" s="2"/>
      <c r="D72" s="2"/>
      <c r="E72" s="2"/>
      <c r="F72" s="2"/>
      <c r="G72" s="2"/>
      <c r="H72" s="5"/>
      <c r="I72" s="5"/>
      <c r="J72" s="5"/>
      <c r="K72" s="5"/>
      <c r="L72" s="5"/>
      <c r="M72" s="5"/>
      <c r="N72" s="3"/>
    </row>
    <row r="73" spans="1:14" s="1" customFormat="1" ht="12.75">
      <c r="A73" s="3">
        <v>18</v>
      </c>
      <c r="B73" s="3" t="s">
        <v>103</v>
      </c>
      <c r="C73" s="2"/>
      <c r="D73" s="2">
        <v>3</v>
      </c>
      <c r="E73" s="2"/>
      <c r="F73" s="2">
        <v>3</v>
      </c>
      <c r="G73" s="2">
        <v>45</v>
      </c>
      <c r="H73" s="5">
        <v>25</v>
      </c>
      <c r="I73" s="5">
        <v>20</v>
      </c>
      <c r="J73" s="5">
        <v>0</v>
      </c>
      <c r="K73" s="5">
        <v>0</v>
      </c>
      <c r="L73" s="5">
        <v>0</v>
      </c>
      <c r="M73" s="5">
        <v>0</v>
      </c>
      <c r="N73" s="3"/>
    </row>
    <row r="74" spans="1:14" s="1" customFormat="1" ht="12.75">
      <c r="A74" s="3">
        <v>19</v>
      </c>
      <c r="B74" s="28" t="s">
        <v>98</v>
      </c>
      <c r="C74" s="2"/>
      <c r="D74" s="2">
        <v>3</v>
      </c>
      <c r="E74" s="2"/>
      <c r="F74" s="2">
        <v>2</v>
      </c>
      <c r="G74" s="2">
        <v>30</v>
      </c>
      <c r="H74" s="5">
        <v>20</v>
      </c>
      <c r="I74" s="5">
        <v>10</v>
      </c>
      <c r="J74" s="5">
        <v>0</v>
      </c>
      <c r="K74" s="5">
        <v>0</v>
      </c>
      <c r="L74" s="5">
        <v>0</v>
      </c>
      <c r="M74" s="5">
        <v>0</v>
      </c>
      <c r="N74" s="3"/>
    </row>
    <row r="75" spans="1:14" s="25" customFormat="1" ht="12.75">
      <c r="A75" s="28">
        <v>20</v>
      </c>
      <c r="B75" s="3" t="s">
        <v>147</v>
      </c>
      <c r="C75" s="18">
        <v>4</v>
      </c>
      <c r="D75" s="2" t="s">
        <v>150</v>
      </c>
      <c r="E75" s="18"/>
      <c r="F75" s="18">
        <v>8</v>
      </c>
      <c r="G75" s="18">
        <v>120</v>
      </c>
      <c r="H75" s="29">
        <v>30</v>
      </c>
      <c r="I75" s="29">
        <v>30</v>
      </c>
      <c r="J75" s="29">
        <v>0</v>
      </c>
      <c r="K75" s="29">
        <v>30</v>
      </c>
      <c r="L75" s="29">
        <v>30</v>
      </c>
      <c r="M75" s="29">
        <v>0</v>
      </c>
      <c r="N75" s="3" t="s">
        <v>186</v>
      </c>
    </row>
    <row r="76" spans="1:14" s="30" customFormat="1" ht="12.75">
      <c r="A76" s="28">
        <v>21</v>
      </c>
      <c r="B76" s="28" t="s">
        <v>99</v>
      </c>
      <c r="C76" s="18"/>
      <c r="D76" s="18">
        <v>3</v>
      </c>
      <c r="E76" s="18"/>
      <c r="F76" s="18">
        <v>1</v>
      </c>
      <c r="G76" s="18">
        <v>15</v>
      </c>
      <c r="H76" s="29">
        <v>15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8"/>
    </row>
    <row r="77" spans="1:14" s="1" customFormat="1" ht="12.75">
      <c r="A77" s="3">
        <v>22</v>
      </c>
      <c r="B77" s="3" t="s">
        <v>100</v>
      </c>
      <c r="C77" s="2"/>
      <c r="D77" s="2">
        <v>4</v>
      </c>
      <c r="E77" s="2"/>
      <c r="F77" s="2">
        <v>1</v>
      </c>
      <c r="G77" s="2">
        <v>15</v>
      </c>
      <c r="H77" s="5">
        <v>0</v>
      </c>
      <c r="I77" s="5">
        <v>0</v>
      </c>
      <c r="J77" s="5">
        <v>0</v>
      </c>
      <c r="K77" s="5">
        <v>15</v>
      </c>
      <c r="L77" s="5">
        <v>0</v>
      </c>
      <c r="M77" s="5">
        <v>0</v>
      </c>
      <c r="N77" s="3"/>
    </row>
    <row r="78" spans="1:14" s="1" customFormat="1" ht="12.75">
      <c r="A78" s="3">
        <v>23</v>
      </c>
      <c r="B78" s="3" t="s">
        <v>101</v>
      </c>
      <c r="C78" s="2"/>
      <c r="D78" s="2">
        <v>4</v>
      </c>
      <c r="E78" s="2"/>
      <c r="F78" s="2">
        <v>1</v>
      </c>
      <c r="G78" s="2">
        <v>15</v>
      </c>
      <c r="H78" s="5">
        <v>0</v>
      </c>
      <c r="I78" s="5">
        <v>0</v>
      </c>
      <c r="J78" s="5">
        <v>0</v>
      </c>
      <c r="K78" s="5">
        <v>0</v>
      </c>
      <c r="L78" s="5">
        <v>15</v>
      </c>
      <c r="M78" s="5">
        <v>0</v>
      </c>
      <c r="N78" s="3"/>
    </row>
    <row r="79" spans="1:14" s="1" customFormat="1" ht="12.75">
      <c r="A79" s="3">
        <v>24</v>
      </c>
      <c r="B79" s="3" t="s">
        <v>102</v>
      </c>
      <c r="C79" s="2"/>
      <c r="D79" s="2">
        <v>4</v>
      </c>
      <c r="E79" s="2"/>
      <c r="F79" s="2">
        <v>2</v>
      </c>
      <c r="G79" s="2">
        <v>25</v>
      </c>
      <c r="H79" s="5">
        <v>0</v>
      </c>
      <c r="I79" s="5">
        <v>0</v>
      </c>
      <c r="J79" s="5">
        <v>0</v>
      </c>
      <c r="K79" s="5">
        <v>15</v>
      </c>
      <c r="L79" s="5">
        <v>10</v>
      </c>
      <c r="M79" s="5">
        <v>0</v>
      </c>
      <c r="N79" s="3"/>
    </row>
    <row r="80" spans="1:14" s="14" customFormat="1" ht="12.75">
      <c r="A80" s="12"/>
      <c r="B80" s="12" t="s">
        <v>28</v>
      </c>
      <c r="C80" s="13">
        <f>COUNT(C55:C79)</f>
        <v>8</v>
      </c>
      <c r="D80" s="13"/>
      <c r="E80" s="12"/>
      <c r="F80" s="13">
        <f aca="true" t="shared" si="8" ref="F80:M80">SUM(F55:F79)</f>
        <v>60</v>
      </c>
      <c r="G80" s="13">
        <f t="shared" si="8"/>
        <v>768</v>
      </c>
      <c r="H80" s="13">
        <f t="shared" si="8"/>
        <v>180</v>
      </c>
      <c r="I80" s="13">
        <f t="shared" si="8"/>
        <v>200</v>
      </c>
      <c r="J80" s="13">
        <f t="shared" si="8"/>
        <v>20</v>
      </c>
      <c r="K80" s="13">
        <f t="shared" si="8"/>
        <v>171</v>
      </c>
      <c r="L80" s="13">
        <f t="shared" si="8"/>
        <v>172</v>
      </c>
      <c r="M80" s="13">
        <f t="shared" si="8"/>
        <v>25</v>
      </c>
      <c r="N80" s="12"/>
    </row>
    <row r="81" spans="1:14" s="1" customFormat="1" ht="12.75">
      <c r="A81" s="30"/>
      <c r="B81" s="19" t="s">
        <v>75</v>
      </c>
      <c r="C81" s="20"/>
      <c r="D81" s="20"/>
      <c r="E81" s="20"/>
      <c r="F81" s="14"/>
      <c r="G81" s="109">
        <f>SUM(H80:J80)</f>
        <v>400</v>
      </c>
      <c r="H81" s="109"/>
      <c r="I81" s="109"/>
      <c r="J81" s="109">
        <f>SUM(K80:M80)</f>
        <v>368</v>
      </c>
      <c r="K81" s="109"/>
      <c r="L81" s="109"/>
      <c r="M81" s="11"/>
      <c r="N81" s="10"/>
    </row>
    <row r="82" spans="2:14" s="1" customFormat="1" ht="12.75">
      <c r="B82" s="75" t="s">
        <v>70</v>
      </c>
      <c r="C82" s="20"/>
      <c r="D82" s="20"/>
      <c r="E82" s="20"/>
      <c r="F82" s="75">
        <f>SUM(F55:F79)</f>
        <v>60</v>
      </c>
      <c r="G82" s="78" t="s">
        <v>178</v>
      </c>
      <c r="H82" s="78" t="s">
        <v>179</v>
      </c>
      <c r="I82" s="64"/>
      <c r="J82" s="64"/>
      <c r="K82" s="64"/>
      <c r="L82" s="64"/>
      <c r="M82" s="11"/>
      <c r="N82" s="10"/>
    </row>
    <row r="83" spans="2:14" s="1" customFormat="1" ht="12.75">
      <c r="B83" s="76" t="s">
        <v>85</v>
      </c>
      <c r="C83" s="20"/>
      <c r="D83" s="20"/>
      <c r="E83" s="20"/>
      <c r="F83" s="77">
        <f>SUM(F55:F71)</f>
        <v>42</v>
      </c>
      <c r="G83" s="78">
        <f>+F55+F56+F58+F65+F66+F71</f>
        <v>18</v>
      </c>
      <c r="H83" s="78">
        <f>F83-G83</f>
        <v>24</v>
      </c>
      <c r="I83" s="64"/>
      <c r="J83" s="64"/>
      <c r="K83" s="64"/>
      <c r="L83" s="64"/>
      <c r="M83" s="11"/>
      <c r="N83" s="10"/>
    </row>
    <row r="84" spans="2:14" s="1" customFormat="1" ht="12.75">
      <c r="B84" s="76" t="s">
        <v>177</v>
      </c>
      <c r="C84" s="20"/>
      <c r="D84" s="20"/>
      <c r="E84" s="20"/>
      <c r="F84" s="77">
        <f>SUM(F73:F79)</f>
        <v>18</v>
      </c>
      <c r="G84" s="78">
        <f>+SUM(F73:F76)-5</f>
        <v>9</v>
      </c>
      <c r="H84" s="78">
        <f>F84-G84</f>
        <v>9</v>
      </c>
      <c r="I84" s="64"/>
      <c r="J84" s="64"/>
      <c r="K84" s="64"/>
      <c r="L84" s="64"/>
      <c r="M84" s="11"/>
      <c r="N84" s="10"/>
    </row>
    <row r="85" spans="2:14" s="1" customFormat="1" ht="12.75">
      <c r="B85" s="19"/>
      <c r="C85" s="20"/>
      <c r="D85" s="20"/>
      <c r="E85" s="20"/>
      <c r="F85" s="14"/>
      <c r="G85" s="75">
        <f>SUM(G83:G84)</f>
        <v>27</v>
      </c>
      <c r="H85" s="75">
        <f>SUM(H83:H84)</f>
        <v>33</v>
      </c>
      <c r="I85" s="64"/>
      <c r="J85" s="64"/>
      <c r="K85" s="64"/>
      <c r="L85" s="64"/>
      <c r="M85" s="11"/>
      <c r="N85" s="10"/>
    </row>
    <row r="86" spans="2:5" ht="12.75">
      <c r="B86" s="90" t="s">
        <v>78</v>
      </c>
      <c r="C86" s="91"/>
      <c r="D86" s="91"/>
      <c r="E86" s="91"/>
    </row>
    <row r="87" spans="2:13" s="40" customFormat="1" ht="12.75">
      <c r="B87" s="40" t="s">
        <v>79</v>
      </c>
      <c r="F87" s="40">
        <f>SUM(F55:F57)</f>
        <v>16</v>
      </c>
      <c r="G87" s="40">
        <f>SUM(G55:G57)</f>
        <v>130</v>
      </c>
      <c r="H87" s="40">
        <f aca="true" t="shared" si="9" ref="H87:M87">SUM(H55:H57)</f>
        <v>45</v>
      </c>
      <c r="I87" s="40">
        <f t="shared" si="9"/>
        <v>35</v>
      </c>
      <c r="J87" s="40">
        <f t="shared" si="9"/>
        <v>20</v>
      </c>
      <c r="K87" s="40">
        <f t="shared" si="9"/>
        <v>15</v>
      </c>
      <c r="L87" s="40">
        <f t="shared" si="9"/>
        <v>15</v>
      </c>
      <c r="M87" s="40">
        <f t="shared" si="9"/>
        <v>0</v>
      </c>
    </row>
    <row r="88" spans="2:13" s="26" customFormat="1" ht="12.75">
      <c r="B88" s="26" t="s">
        <v>80</v>
      </c>
      <c r="F88" s="26">
        <f>SUM(F58:F60)</f>
        <v>10</v>
      </c>
      <c r="G88" s="26">
        <f>SUM(G58:G60)</f>
        <v>80</v>
      </c>
      <c r="H88" s="26">
        <f aca="true" t="shared" si="10" ref="H88:M88">SUM(H58:H60)</f>
        <v>15</v>
      </c>
      <c r="I88" s="26">
        <f t="shared" si="10"/>
        <v>15</v>
      </c>
      <c r="J88" s="26">
        <f t="shared" si="10"/>
        <v>0</v>
      </c>
      <c r="K88" s="26">
        <f t="shared" si="10"/>
        <v>25</v>
      </c>
      <c r="L88" s="26">
        <f t="shared" si="10"/>
        <v>0</v>
      </c>
      <c r="M88" s="26">
        <f t="shared" si="10"/>
        <v>25</v>
      </c>
    </row>
    <row r="89" spans="2:13" s="41" customFormat="1" ht="12.75">
      <c r="B89" s="41" t="s">
        <v>33</v>
      </c>
      <c r="F89" s="41">
        <f>SUM(F61:F61)</f>
        <v>1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</row>
    <row r="90" spans="2:13" s="41" customFormat="1" ht="12.75">
      <c r="B90" s="41" t="s">
        <v>141</v>
      </c>
      <c r="F90" s="41">
        <f>SUM(F63:F64)</f>
        <v>7</v>
      </c>
      <c r="G90" s="41">
        <f aca="true" t="shared" si="11" ref="G90:M90">SUM(G63:G64)</f>
        <v>120</v>
      </c>
      <c r="H90" s="41">
        <f t="shared" si="11"/>
        <v>0</v>
      </c>
      <c r="I90" s="41">
        <f t="shared" si="11"/>
        <v>60</v>
      </c>
      <c r="J90" s="41">
        <f t="shared" si="11"/>
        <v>0</v>
      </c>
      <c r="K90" s="41">
        <f t="shared" si="11"/>
        <v>0</v>
      </c>
      <c r="L90" s="41">
        <f t="shared" si="11"/>
        <v>60</v>
      </c>
      <c r="M90" s="41">
        <f t="shared" si="11"/>
        <v>0</v>
      </c>
    </row>
    <row r="91" spans="2:13" s="41" customFormat="1" ht="12.75">
      <c r="B91" s="41" t="s">
        <v>142</v>
      </c>
      <c r="F91" s="41">
        <f>SUM(F65:F65)</f>
        <v>0</v>
      </c>
      <c r="G91" s="41">
        <f aca="true" t="shared" si="12" ref="G91:M91">SUM(G65:G65)</f>
        <v>15</v>
      </c>
      <c r="H91" s="41">
        <f t="shared" si="12"/>
        <v>0</v>
      </c>
      <c r="I91" s="41">
        <f t="shared" si="12"/>
        <v>15</v>
      </c>
      <c r="J91" s="41">
        <f t="shared" si="12"/>
        <v>0</v>
      </c>
      <c r="K91" s="41">
        <f t="shared" si="12"/>
        <v>0</v>
      </c>
      <c r="L91" s="41">
        <f t="shared" si="12"/>
        <v>0</v>
      </c>
      <c r="M91" s="41">
        <f t="shared" si="12"/>
        <v>0</v>
      </c>
    </row>
    <row r="92" spans="2:13" ht="12.75">
      <c r="B92" s="46" t="s">
        <v>82</v>
      </c>
      <c r="F92">
        <f>SUM(F87:F91)</f>
        <v>34</v>
      </c>
      <c r="G92">
        <f aca="true" t="shared" si="13" ref="G92:M92">SUM(G87:G91)</f>
        <v>345</v>
      </c>
      <c r="H92">
        <f t="shared" si="13"/>
        <v>60</v>
      </c>
      <c r="I92">
        <f t="shared" si="13"/>
        <v>125</v>
      </c>
      <c r="J92">
        <f t="shared" si="13"/>
        <v>20</v>
      </c>
      <c r="K92">
        <f t="shared" si="13"/>
        <v>40</v>
      </c>
      <c r="L92">
        <f t="shared" si="13"/>
        <v>75</v>
      </c>
      <c r="M92">
        <f t="shared" si="13"/>
        <v>25</v>
      </c>
    </row>
    <row r="93" ht="12.75">
      <c r="B93" s="46"/>
    </row>
    <row r="94" spans="2:13" ht="12.75">
      <c r="B94" s="16" t="s">
        <v>0</v>
      </c>
      <c r="D94" s="16"/>
      <c r="E94" s="21" t="s">
        <v>42</v>
      </c>
      <c r="F94" s="21" t="s">
        <v>1</v>
      </c>
      <c r="G94" s="21"/>
      <c r="H94" s="16"/>
      <c r="I94" s="16"/>
      <c r="J94" s="16"/>
      <c r="K94" s="16"/>
      <c r="L94" s="16"/>
      <c r="M94" s="16"/>
    </row>
    <row r="95" spans="2:13" ht="12.75">
      <c r="B95" t="s">
        <v>2</v>
      </c>
      <c r="D95" s="17"/>
      <c r="E95" s="67">
        <f>G95/G98</f>
        <v>0.4781297134238311</v>
      </c>
      <c r="F95" s="21" t="s">
        <v>43</v>
      </c>
      <c r="G95" s="21">
        <f>H132+K132</f>
        <v>317</v>
      </c>
      <c r="H95" s="16"/>
      <c r="I95" s="16"/>
      <c r="J95" s="16"/>
      <c r="K95" s="16"/>
      <c r="L95" s="16"/>
      <c r="M95" s="16"/>
    </row>
    <row r="96" spans="2:13" ht="12.75">
      <c r="B96" t="s">
        <v>95</v>
      </c>
      <c r="D96" s="17"/>
      <c r="E96" s="67">
        <f>G96/G98</f>
        <v>0.35294117647058826</v>
      </c>
      <c r="F96" s="21" t="s">
        <v>44</v>
      </c>
      <c r="G96" s="21">
        <f>I132+L132</f>
        <v>234</v>
      </c>
      <c r="H96" s="16"/>
      <c r="I96" s="16"/>
      <c r="J96" s="16"/>
      <c r="K96" s="16"/>
      <c r="L96" s="16"/>
      <c r="M96" s="16"/>
    </row>
    <row r="97" spans="2:13" ht="12.75">
      <c r="B97" t="s">
        <v>35</v>
      </c>
      <c r="D97" s="17"/>
      <c r="E97" s="67">
        <f>G97/G98</f>
        <v>0.1689291101055807</v>
      </c>
      <c r="F97" s="21" t="s">
        <v>45</v>
      </c>
      <c r="G97" s="21">
        <f>J132+M132</f>
        <v>112</v>
      </c>
      <c r="H97" s="16"/>
      <c r="I97" s="16"/>
      <c r="J97" s="16"/>
      <c r="K97" s="16"/>
      <c r="L97" s="16"/>
      <c r="M97" s="16"/>
    </row>
    <row r="98" spans="2:13" ht="12.75">
      <c r="B98" t="s">
        <v>47</v>
      </c>
      <c r="D98" s="16"/>
      <c r="E98" s="67">
        <f>SUM(E95:E97)</f>
        <v>1</v>
      </c>
      <c r="F98" s="21" t="s">
        <v>4</v>
      </c>
      <c r="G98" s="21">
        <f>SUM(G95:G97)</f>
        <v>663</v>
      </c>
      <c r="H98" s="16"/>
      <c r="I98" s="16"/>
      <c r="J98" s="16"/>
      <c r="K98" s="16"/>
      <c r="L98" s="16"/>
      <c r="M98" s="16"/>
    </row>
    <row r="99" ht="12.75">
      <c r="B99" t="s">
        <v>93</v>
      </c>
    </row>
    <row r="100" spans="1:14" ht="12.75" customHeight="1">
      <c r="A100" s="92" t="s">
        <v>36</v>
      </c>
      <c r="B100" s="93" t="s">
        <v>5</v>
      </c>
      <c r="C100" s="96" t="s">
        <v>6</v>
      </c>
      <c r="D100" s="97"/>
      <c r="E100" s="98"/>
      <c r="F100" s="79" t="s">
        <v>7</v>
      </c>
      <c r="G100" s="96" t="s">
        <v>8</v>
      </c>
      <c r="H100" s="97"/>
      <c r="I100" s="97"/>
      <c r="J100" s="97"/>
      <c r="K100" s="97"/>
      <c r="L100" s="97"/>
      <c r="M100" s="98"/>
      <c r="N100" s="104" t="s">
        <v>9</v>
      </c>
    </row>
    <row r="101" spans="1:14" s="1" customFormat="1" ht="12.75">
      <c r="A101" s="92"/>
      <c r="B101" s="94"/>
      <c r="C101" s="80" t="s">
        <v>10</v>
      </c>
      <c r="D101" s="80" t="s">
        <v>11</v>
      </c>
      <c r="E101" s="81" t="s">
        <v>12</v>
      </c>
      <c r="F101" s="107" t="s">
        <v>70</v>
      </c>
      <c r="G101" s="81" t="s">
        <v>4</v>
      </c>
      <c r="H101" s="100" t="s">
        <v>154</v>
      </c>
      <c r="I101" s="101"/>
      <c r="J101" s="102"/>
      <c r="K101" s="100" t="s">
        <v>155</v>
      </c>
      <c r="L101" s="101"/>
      <c r="M101" s="102"/>
      <c r="N101" s="105"/>
    </row>
    <row r="102" spans="1:14" s="1" customFormat="1" ht="12.75">
      <c r="A102" s="92"/>
      <c r="B102" s="95"/>
      <c r="C102" s="83"/>
      <c r="D102" s="83" t="s">
        <v>15</v>
      </c>
      <c r="E102" s="84" t="s">
        <v>16</v>
      </c>
      <c r="F102" s="108"/>
      <c r="G102" s="84" t="s">
        <v>17</v>
      </c>
      <c r="H102" s="82" t="s">
        <v>18</v>
      </c>
      <c r="I102" s="85" t="s">
        <v>19</v>
      </c>
      <c r="J102" s="85" t="s">
        <v>20</v>
      </c>
      <c r="K102" s="85" t="s">
        <v>18</v>
      </c>
      <c r="L102" s="85" t="s">
        <v>19</v>
      </c>
      <c r="M102" s="85" t="s">
        <v>20</v>
      </c>
      <c r="N102" s="106"/>
    </row>
    <row r="103" spans="1:14" s="25" customFormat="1" ht="12.75">
      <c r="A103" s="22">
        <f>A102+1</f>
        <v>1</v>
      </c>
      <c r="B103" s="45" t="s">
        <v>60</v>
      </c>
      <c r="C103" s="43">
        <v>5</v>
      </c>
      <c r="D103" s="43">
        <v>5</v>
      </c>
      <c r="E103" s="43"/>
      <c r="F103" s="23">
        <v>3</v>
      </c>
      <c r="G103" s="43">
        <v>30</v>
      </c>
      <c r="H103" s="23">
        <v>15</v>
      </c>
      <c r="I103" s="23">
        <v>15</v>
      </c>
      <c r="J103" s="23">
        <v>0</v>
      </c>
      <c r="K103" s="23">
        <v>0</v>
      </c>
      <c r="L103" s="23">
        <v>0</v>
      </c>
      <c r="M103" s="23">
        <v>0</v>
      </c>
      <c r="N103" s="22"/>
    </row>
    <row r="104" spans="1:14" s="25" customFormat="1" ht="12.75">
      <c r="A104" s="22">
        <v>2</v>
      </c>
      <c r="B104" s="22" t="s">
        <v>64</v>
      </c>
      <c r="C104" s="43">
        <v>5</v>
      </c>
      <c r="D104" s="43">
        <v>5</v>
      </c>
      <c r="E104" s="43"/>
      <c r="F104" s="23">
        <v>3</v>
      </c>
      <c r="G104" s="43">
        <v>30</v>
      </c>
      <c r="H104" s="23">
        <v>15</v>
      </c>
      <c r="I104" s="23">
        <v>15</v>
      </c>
      <c r="J104" s="23">
        <v>0</v>
      </c>
      <c r="K104" s="23">
        <v>0</v>
      </c>
      <c r="L104" s="23">
        <v>0</v>
      </c>
      <c r="M104" s="23">
        <v>0</v>
      </c>
      <c r="N104" s="22"/>
    </row>
    <row r="105" spans="1:14" s="25" customFormat="1" ht="12.75">
      <c r="A105" s="22">
        <v>3</v>
      </c>
      <c r="B105" s="22" t="s">
        <v>65</v>
      </c>
      <c r="C105" s="23"/>
      <c r="D105" s="43">
        <v>5</v>
      </c>
      <c r="E105" s="23"/>
      <c r="F105" s="23">
        <v>3</v>
      </c>
      <c r="G105" s="23">
        <v>30</v>
      </c>
      <c r="H105" s="23">
        <v>15</v>
      </c>
      <c r="I105" s="23">
        <v>15</v>
      </c>
      <c r="J105" s="23">
        <v>0</v>
      </c>
      <c r="K105" s="23">
        <v>0</v>
      </c>
      <c r="L105" s="23">
        <v>0</v>
      </c>
      <c r="M105" s="23">
        <v>0</v>
      </c>
      <c r="N105" s="22"/>
    </row>
    <row r="106" spans="1:14" s="25" customFormat="1" ht="12.75">
      <c r="A106" s="22">
        <v>4</v>
      </c>
      <c r="B106" s="22" t="s">
        <v>66</v>
      </c>
      <c r="C106" s="23"/>
      <c r="D106" s="23">
        <v>6</v>
      </c>
      <c r="E106" s="23"/>
      <c r="F106" s="23">
        <v>3</v>
      </c>
      <c r="G106" s="23">
        <v>30</v>
      </c>
      <c r="H106" s="23">
        <v>0</v>
      </c>
      <c r="I106" s="23">
        <v>0</v>
      </c>
      <c r="J106" s="23">
        <v>0</v>
      </c>
      <c r="K106" s="23">
        <v>15</v>
      </c>
      <c r="L106" s="23">
        <v>15</v>
      </c>
      <c r="M106" s="23">
        <v>0</v>
      </c>
      <c r="N106" s="22"/>
    </row>
    <row r="107" spans="1:14" s="25" customFormat="1" ht="12.75">
      <c r="A107" s="22">
        <v>5</v>
      </c>
      <c r="B107" s="22" t="s">
        <v>40</v>
      </c>
      <c r="C107" s="23"/>
      <c r="D107" s="23">
        <v>6</v>
      </c>
      <c r="E107" s="23"/>
      <c r="F107" s="23">
        <v>3</v>
      </c>
      <c r="G107" s="23">
        <v>30</v>
      </c>
      <c r="H107" s="23">
        <v>0</v>
      </c>
      <c r="I107" s="23">
        <v>0</v>
      </c>
      <c r="J107" s="23">
        <v>0</v>
      </c>
      <c r="K107" s="23">
        <v>15</v>
      </c>
      <c r="L107" s="23">
        <v>0</v>
      </c>
      <c r="M107" s="23">
        <v>15</v>
      </c>
      <c r="N107" s="22"/>
    </row>
    <row r="108" spans="1:14" s="25" customFormat="1" ht="12.75">
      <c r="A108" s="22">
        <v>6</v>
      </c>
      <c r="B108" s="22" t="s">
        <v>189</v>
      </c>
      <c r="C108" s="23"/>
      <c r="D108" s="23">
        <v>6</v>
      </c>
      <c r="E108" s="23"/>
      <c r="F108" s="23">
        <v>4</v>
      </c>
      <c r="G108" s="23">
        <v>40</v>
      </c>
      <c r="H108" s="24">
        <v>0</v>
      </c>
      <c r="I108" s="24">
        <v>0</v>
      </c>
      <c r="J108" s="24">
        <v>0</v>
      </c>
      <c r="K108" s="24">
        <v>10</v>
      </c>
      <c r="L108" s="24">
        <v>0</v>
      </c>
      <c r="M108" s="24">
        <v>30</v>
      </c>
      <c r="N108" s="22"/>
    </row>
    <row r="109" spans="1:14" s="1" customFormat="1" ht="12.75">
      <c r="A109" s="3">
        <v>7</v>
      </c>
      <c r="B109" s="3" t="s">
        <v>37</v>
      </c>
      <c r="C109" s="4"/>
      <c r="D109" s="4">
        <v>5</v>
      </c>
      <c r="E109" s="4"/>
      <c r="F109" s="2">
        <v>1</v>
      </c>
      <c r="G109" s="4">
        <v>27</v>
      </c>
      <c r="H109" s="2">
        <v>10</v>
      </c>
      <c r="I109" s="2">
        <v>0</v>
      </c>
      <c r="J109" s="2">
        <v>17</v>
      </c>
      <c r="K109" s="2">
        <v>0</v>
      </c>
      <c r="L109" s="2">
        <v>0</v>
      </c>
      <c r="M109" s="2">
        <v>0</v>
      </c>
      <c r="N109" s="3"/>
    </row>
    <row r="110" spans="1:14" s="1" customFormat="1" ht="12.75">
      <c r="A110" s="3">
        <v>8</v>
      </c>
      <c r="B110" s="3" t="s">
        <v>77</v>
      </c>
      <c r="C110" s="2"/>
      <c r="D110" s="4">
        <v>5</v>
      </c>
      <c r="E110" s="2"/>
      <c r="F110" s="2">
        <v>1</v>
      </c>
      <c r="G110" s="2">
        <v>13</v>
      </c>
      <c r="H110" s="2">
        <v>3</v>
      </c>
      <c r="I110" s="2">
        <v>10</v>
      </c>
      <c r="J110" s="2">
        <v>0</v>
      </c>
      <c r="K110" s="2">
        <v>0</v>
      </c>
      <c r="L110" s="2">
        <v>0</v>
      </c>
      <c r="M110" s="2">
        <v>0</v>
      </c>
      <c r="N110" s="3"/>
    </row>
    <row r="111" spans="1:14" s="1" customFormat="1" ht="12.75">
      <c r="A111" s="3">
        <v>9</v>
      </c>
      <c r="B111" s="3" t="s">
        <v>73</v>
      </c>
      <c r="C111" s="2"/>
      <c r="D111" s="2">
        <v>5</v>
      </c>
      <c r="E111" s="2"/>
      <c r="F111" s="2">
        <v>1</v>
      </c>
      <c r="G111" s="2">
        <v>12</v>
      </c>
      <c r="H111" s="5">
        <v>12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3"/>
    </row>
    <row r="112" spans="1:14" s="1" customFormat="1" ht="12.75">
      <c r="A112" s="3">
        <f>A111+1</f>
        <v>10</v>
      </c>
      <c r="B112" s="3" t="s">
        <v>74</v>
      </c>
      <c r="C112" s="2"/>
      <c r="D112" s="4">
        <v>5</v>
      </c>
      <c r="E112" s="2"/>
      <c r="F112" s="2">
        <v>1</v>
      </c>
      <c r="G112" s="2">
        <v>25</v>
      </c>
      <c r="H112" s="2">
        <v>13</v>
      </c>
      <c r="I112" s="2">
        <v>12</v>
      </c>
      <c r="J112" s="2">
        <v>0</v>
      </c>
      <c r="K112" s="2">
        <v>0</v>
      </c>
      <c r="L112" s="2">
        <v>0</v>
      </c>
      <c r="M112" s="2">
        <v>0</v>
      </c>
      <c r="N112" s="3"/>
    </row>
    <row r="113" spans="1:14" s="1" customFormat="1" ht="12.75">
      <c r="A113" s="3">
        <f>A112+1</f>
        <v>11</v>
      </c>
      <c r="B113" s="6" t="s">
        <v>32</v>
      </c>
      <c r="C113" s="7"/>
      <c r="D113" s="8"/>
      <c r="E113" s="7" t="s">
        <v>151</v>
      </c>
      <c r="F113" s="2">
        <v>10</v>
      </c>
      <c r="G113" s="2">
        <v>45</v>
      </c>
      <c r="H113" s="2">
        <v>0</v>
      </c>
      <c r="I113" s="2">
        <v>15</v>
      </c>
      <c r="J113" s="2">
        <v>0</v>
      </c>
      <c r="K113" s="2">
        <v>0</v>
      </c>
      <c r="L113" s="2">
        <v>30</v>
      </c>
      <c r="M113" s="2">
        <v>0</v>
      </c>
      <c r="N113" s="3" t="s">
        <v>187</v>
      </c>
    </row>
    <row r="114" spans="1:14" s="1" customFormat="1" ht="12.75">
      <c r="A114" s="3">
        <f>A113+1</f>
        <v>12</v>
      </c>
      <c r="B114" s="6" t="s">
        <v>61</v>
      </c>
      <c r="C114" s="7"/>
      <c r="D114" s="8">
        <v>5</v>
      </c>
      <c r="E114" s="7"/>
      <c r="F114" s="2">
        <v>1</v>
      </c>
      <c r="G114" s="2">
        <v>15</v>
      </c>
      <c r="H114" s="2">
        <v>15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3"/>
    </row>
    <row r="115" spans="1:14" ht="12.75">
      <c r="A115" s="3">
        <f>A114+1</f>
        <v>13</v>
      </c>
      <c r="B115" s="6" t="s">
        <v>62</v>
      </c>
      <c r="C115" s="7">
        <v>5</v>
      </c>
      <c r="D115" s="8">
        <v>5</v>
      </c>
      <c r="E115" s="7"/>
      <c r="F115" s="7">
        <v>1</v>
      </c>
      <c r="G115" s="7">
        <v>28</v>
      </c>
      <c r="H115" s="5">
        <v>18</v>
      </c>
      <c r="I115" s="5">
        <v>10</v>
      </c>
      <c r="J115" s="5">
        <v>0</v>
      </c>
      <c r="K115" s="5">
        <v>0</v>
      </c>
      <c r="L115" s="5">
        <v>0</v>
      </c>
      <c r="M115" s="5">
        <v>0</v>
      </c>
      <c r="N115" s="6"/>
    </row>
    <row r="116" spans="1:14" s="1" customFormat="1" ht="12.75">
      <c r="A116" s="3">
        <f>A115+1</f>
        <v>14</v>
      </c>
      <c r="B116" s="3" t="s">
        <v>72</v>
      </c>
      <c r="C116" s="2"/>
      <c r="D116" s="4">
        <v>5</v>
      </c>
      <c r="E116" s="2"/>
      <c r="F116" s="2">
        <v>2</v>
      </c>
      <c r="G116" s="2">
        <v>30</v>
      </c>
      <c r="H116" s="2">
        <v>15</v>
      </c>
      <c r="I116" s="2">
        <v>0</v>
      </c>
      <c r="J116" s="2">
        <v>15</v>
      </c>
      <c r="K116" s="2">
        <v>0</v>
      </c>
      <c r="L116" s="2">
        <v>0</v>
      </c>
      <c r="M116" s="2">
        <v>0</v>
      </c>
      <c r="N116" s="3"/>
    </row>
    <row r="117" spans="1:14" s="1" customFormat="1" ht="12.75">
      <c r="A117" s="3">
        <v>15</v>
      </c>
      <c r="B117" s="3" t="s">
        <v>67</v>
      </c>
      <c r="C117" s="2">
        <v>6</v>
      </c>
      <c r="D117" s="2">
        <v>6</v>
      </c>
      <c r="E117" s="2"/>
      <c r="F117" s="2">
        <v>1</v>
      </c>
      <c r="G117" s="2">
        <v>25</v>
      </c>
      <c r="H117" s="2">
        <v>0</v>
      </c>
      <c r="I117" s="2">
        <v>0</v>
      </c>
      <c r="J117" s="2">
        <v>0</v>
      </c>
      <c r="K117" s="2">
        <v>13</v>
      </c>
      <c r="L117" s="2">
        <v>12</v>
      </c>
      <c r="M117" s="2">
        <v>0</v>
      </c>
      <c r="N117" s="3"/>
    </row>
    <row r="118" spans="1:14" s="1" customFormat="1" ht="12.75">
      <c r="A118" s="3">
        <v>16</v>
      </c>
      <c r="B118" s="3" t="s">
        <v>38</v>
      </c>
      <c r="C118" s="2">
        <v>6</v>
      </c>
      <c r="D118" s="2">
        <v>6</v>
      </c>
      <c r="E118" s="2"/>
      <c r="F118" s="2">
        <v>2</v>
      </c>
      <c r="G118" s="2">
        <v>30</v>
      </c>
      <c r="H118" s="2">
        <v>0</v>
      </c>
      <c r="I118" s="2">
        <v>0</v>
      </c>
      <c r="J118" s="2">
        <v>0</v>
      </c>
      <c r="K118" s="2">
        <v>15</v>
      </c>
      <c r="L118" s="2">
        <v>15</v>
      </c>
      <c r="M118" s="2">
        <v>0</v>
      </c>
      <c r="N118" s="9"/>
    </row>
    <row r="119" spans="1:14" s="1" customFormat="1" ht="12.75">
      <c r="A119" s="3">
        <v>17</v>
      </c>
      <c r="B119" s="3" t="s">
        <v>68</v>
      </c>
      <c r="C119" s="4"/>
      <c r="D119" s="4">
        <v>6</v>
      </c>
      <c r="E119" s="4"/>
      <c r="F119" s="2">
        <v>1</v>
      </c>
      <c r="G119" s="4">
        <v>15</v>
      </c>
      <c r="H119" s="2">
        <v>0</v>
      </c>
      <c r="I119" s="2">
        <v>0</v>
      </c>
      <c r="J119" s="2">
        <v>0</v>
      </c>
      <c r="K119" s="2">
        <v>15</v>
      </c>
      <c r="L119" s="2">
        <v>0</v>
      </c>
      <c r="M119" s="2">
        <v>0</v>
      </c>
      <c r="N119" s="3"/>
    </row>
    <row r="120" spans="1:14" s="1" customFormat="1" ht="12.75">
      <c r="A120" s="3">
        <v>18</v>
      </c>
      <c r="B120" s="3" t="s">
        <v>69</v>
      </c>
      <c r="C120" s="2">
        <v>6</v>
      </c>
      <c r="D120" s="2"/>
      <c r="E120" s="2"/>
      <c r="F120" s="2">
        <v>1</v>
      </c>
      <c r="G120" s="2">
        <v>15</v>
      </c>
      <c r="H120" s="5">
        <v>0</v>
      </c>
      <c r="I120" s="5">
        <v>0</v>
      </c>
      <c r="J120" s="5">
        <v>0</v>
      </c>
      <c r="K120" s="5">
        <v>15</v>
      </c>
      <c r="L120" s="5">
        <v>0</v>
      </c>
      <c r="M120" s="5">
        <v>0</v>
      </c>
      <c r="N120" s="3"/>
    </row>
    <row r="121" spans="1:14" s="1" customFormat="1" ht="12.75">
      <c r="A121" s="3">
        <v>19</v>
      </c>
      <c r="B121" s="3" t="s">
        <v>63</v>
      </c>
      <c r="C121" s="2"/>
      <c r="D121" s="2">
        <v>6</v>
      </c>
      <c r="E121" s="2"/>
      <c r="F121" s="2">
        <v>1</v>
      </c>
      <c r="G121" s="2">
        <v>8</v>
      </c>
      <c r="H121" s="2">
        <v>0</v>
      </c>
      <c r="I121" s="2">
        <v>0</v>
      </c>
      <c r="J121" s="2">
        <v>0</v>
      </c>
      <c r="K121" s="2">
        <v>8</v>
      </c>
      <c r="L121" s="2">
        <v>0</v>
      </c>
      <c r="M121" s="2">
        <v>0</v>
      </c>
      <c r="N121" s="3"/>
    </row>
    <row r="122" spans="1:14" s="1" customFormat="1" ht="12.75">
      <c r="A122" s="3"/>
      <c r="B122" s="47" t="s">
        <v>84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</row>
    <row r="123" spans="1:14" s="1" customFormat="1" ht="12.75">
      <c r="A123" s="3">
        <v>20</v>
      </c>
      <c r="B123" s="3" t="s">
        <v>118</v>
      </c>
      <c r="C123" s="2"/>
      <c r="D123" s="2">
        <v>5</v>
      </c>
      <c r="E123" s="2"/>
      <c r="F123" s="2">
        <v>2</v>
      </c>
      <c r="G123" s="2">
        <v>15</v>
      </c>
      <c r="H123" s="2">
        <v>10</v>
      </c>
      <c r="I123" s="2">
        <v>5</v>
      </c>
      <c r="J123" s="2">
        <v>0</v>
      </c>
      <c r="K123" s="2">
        <v>0</v>
      </c>
      <c r="L123" s="2">
        <v>0</v>
      </c>
      <c r="M123" s="2">
        <v>0</v>
      </c>
      <c r="N123" s="3"/>
    </row>
    <row r="124" spans="1:14" s="1" customFormat="1" ht="12.75">
      <c r="A124" s="3">
        <v>21</v>
      </c>
      <c r="B124" s="3" t="s">
        <v>119</v>
      </c>
      <c r="C124" s="2">
        <v>5</v>
      </c>
      <c r="D124" s="2">
        <v>5</v>
      </c>
      <c r="E124" s="2"/>
      <c r="F124" s="2">
        <v>4</v>
      </c>
      <c r="G124" s="2">
        <v>45</v>
      </c>
      <c r="H124" s="2">
        <v>20</v>
      </c>
      <c r="I124" s="2">
        <v>5</v>
      </c>
      <c r="J124" s="2">
        <v>20</v>
      </c>
      <c r="K124" s="2">
        <v>0</v>
      </c>
      <c r="L124" s="2">
        <v>0</v>
      </c>
      <c r="M124" s="2">
        <v>0</v>
      </c>
      <c r="N124" s="3"/>
    </row>
    <row r="125" spans="1:14" s="1" customFormat="1" ht="12.75">
      <c r="A125" s="3">
        <v>22</v>
      </c>
      <c r="B125" s="3" t="s">
        <v>120</v>
      </c>
      <c r="C125" s="2"/>
      <c r="D125" s="2">
        <v>5</v>
      </c>
      <c r="E125" s="2"/>
      <c r="F125" s="2">
        <v>2</v>
      </c>
      <c r="G125" s="2">
        <v>10</v>
      </c>
      <c r="H125" s="2">
        <v>10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3"/>
    </row>
    <row r="126" spans="1:14" s="1" customFormat="1" ht="12.75">
      <c r="A126" s="3">
        <v>23</v>
      </c>
      <c r="B126" s="3" t="s">
        <v>121</v>
      </c>
      <c r="C126" s="2"/>
      <c r="D126" s="2">
        <v>5</v>
      </c>
      <c r="E126" s="2"/>
      <c r="F126" s="2">
        <v>2</v>
      </c>
      <c r="G126" s="2">
        <v>30</v>
      </c>
      <c r="H126" s="2">
        <v>0</v>
      </c>
      <c r="I126" s="2">
        <v>30</v>
      </c>
      <c r="J126" s="2">
        <v>0</v>
      </c>
      <c r="K126" s="2">
        <v>0</v>
      </c>
      <c r="L126" s="2">
        <v>0</v>
      </c>
      <c r="M126" s="2">
        <v>0</v>
      </c>
      <c r="N126" s="3"/>
    </row>
    <row r="127" spans="1:14" s="1" customFormat="1" ht="12.75">
      <c r="A127" s="3">
        <v>24</v>
      </c>
      <c r="B127" s="3" t="s">
        <v>122</v>
      </c>
      <c r="C127" s="2">
        <v>6</v>
      </c>
      <c r="D127" s="2">
        <v>6</v>
      </c>
      <c r="E127" s="2"/>
      <c r="F127" s="2">
        <v>3</v>
      </c>
      <c r="G127" s="2">
        <v>30</v>
      </c>
      <c r="H127" s="2">
        <v>0</v>
      </c>
      <c r="I127" s="2">
        <v>0</v>
      </c>
      <c r="J127" s="2">
        <v>0</v>
      </c>
      <c r="K127" s="2">
        <v>10</v>
      </c>
      <c r="L127" s="2">
        <v>20</v>
      </c>
      <c r="M127" s="2">
        <v>0</v>
      </c>
      <c r="N127" s="3"/>
    </row>
    <row r="128" spans="1:14" s="1" customFormat="1" ht="12.75">
      <c r="A128" s="3">
        <v>25</v>
      </c>
      <c r="B128" s="3" t="s">
        <v>123</v>
      </c>
      <c r="C128" s="2"/>
      <c r="D128" s="2">
        <v>6</v>
      </c>
      <c r="E128" s="2"/>
      <c r="F128" s="2">
        <v>1</v>
      </c>
      <c r="G128" s="2">
        <v>15</v>
      </c>
      <c r="H128" s="2">
        <v>0</v>
      </c>
      <c r="I128" s="2">
        <v>0</v>
      </c>
      <c r="J128" s="2">
        <v>0</v>
      </c>
      <c r="K128" s="2">
        <v>5</v>
      </c>
      <c r="L128" s="2">
        <v>10</v>
      </c>
      <c r="M128" s="2">
        <v>0</v>
      </c>
      <c r="N128" s="3"/>
    </row>
    <row r="129" spans="1:14" s="1" customFormat="1" ht="12.75">
      <c r="A129" s="3">
        <v>26</v>
      </c>
      <c r="B129" s="3" t="s">
        <v>124</v>
      </c>
      <c r="C129" s="2"/>
      <c r="D129" s="2">
        <v>6</v>
      </c>
      <c r="E129" s="2"/>
      <c r="F129" s="2">
        <v>1</v>
      </c>
      <c r="G129" s="2">
        <v>15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15</v>
      </c>
      <c r="N129" s="3"/>
    </row>
    <row r="130" spans="1:14" s="1" customFormat="1" ht="12.75">
      <c r="A130" s="3">
        <v>27</v>
      </c>
      <c r="B130" s="3" t="s">
        <v>125</v>
      </c>
      <c r="C130" s="2"/>
      <c r="D130" s="2">
        <v>6</v>
      </c>
      <c r="E130" s="2"/>
      <c r="F130" s="2">
        <v>1</v>
      </c>
      <c r="G130" s="2">
        <v>10</v>
      </c>
      <c r="H130" s="2">
        <v>0</v>
      </c>
      <c r="I130" s="2">
        <v>0</v>
      </c>
      <c r="J130" s="2">
        <v>0</v>
      </c>
      <c r="K130" s="2">
        <v>10</v>
      </c>
      <c r="L130" s="2">
        <v>0</v>
      </c>
      <c r="M130" s="2">
        <v>0</v>
      </c>
      <c r="N130" s="3"/>
    </row>
    <row r="131" spans="1:14" s="1" customFormat="1" ht="12.75">
      <c r="A131" s="3">
        <v>28</v>
      </c>
      <c r="B131" s="3" t="s">
        <v>126</v>
      </c>
      <c r="C131" s="2"/>
      <c r="D131" s="2">
        <v>6</v>
      </c>
      <c r="E131" s="2"/>
      <c r="F131" s="2">
        <v>1</v>
      </c>
      <c r="G131" s="2">
        <v>15</v>
      </c>
      <c r="H131" s="2">
        <v>0</v>
      </c>
      <c r="I131" s="2">
        <v>0</v>
      </c>
      <c r="J131" s="2">
        <v>0</v>
      </c>
      <c r="K131" s="2">
        <v>15</v>
      </c>
      <c r="L131" s="2">
        <v>0</v>
      </c>
      <c r="M131" s="2">
        <v>0</v>
      </c>
      <c r="N131" s="3"/>
    </row>
    <row r="132" spans="1:14" s="14" customFormat="1" ht="12.75">
      <c r="A132" s="12"/>
      <c r="B132" s="12" t="s">
        <v>28</v>
      </c>
      <c r="C132" s="13">
        <f>COUNT(C103:C131)</f>
        <v>8</v>
      </c>
      <c r="D132" s="12"/>
      <c r="E132" s="12"/>
      <c r="F132" s="13">
        <f aca="true" t="shared" si="14" ref="F132:M132">SUM(F103:F131)</f>
        <v>60</v>
      </c>
      <c r="G132" s="13">
        <f t="shared" si="14"/>
        <v>663</v>
      </c>
      <c r="H132" s="13">
        <f t="shared" si="14"/>
        <v>171</v>
      </c>
      <c r="I132" s="13">
        <f t="shared" si="14"/>
        <v>132</v>
      </c>
      <c r="J132" s="13">
        <f t="shared" si="14"/>
        <v>52</v>
      </c>
      <c r="K132" s="13">
        <f t="shared" si="14"/>
        <v>146</v>
      </c>
      <c r="L132" s="13">
        <f t="shared" si="14"/>
        <v>102</v>
      </c>
      <c r="M132" s="13">
        <f t="shared" si="14"/>
        <v>60</v>
      </c>
      <c r="N132" s="12"/>
    </row>
    <row r="133" spans="2:14" s="16" customFormat="1" ht="12.75">
      <c r="B133" s="16" t="s">
        <v>75</v>
      </c>
      <c r="H133" s="103">
        <f>SUM(H132:J132)</f>
        <v>355</v>
      </c>
      <c r="I133" s="103"/>
      <c r="J133" s="103"/>
      <c r="K133" s="103">
        <f>SUM(K132:M132)</f>
        <v>308</v>
      </c>
      <c r="L133" s="103"/>
      <c r="M133" s="103"/>
      <c r="N133" s="15"/>
    </row>
    <row r="134" spans="2:14" s="21" customFormat="1" ht="12.75">
      <c r="B134" s="21" t="s">
        <v>188</v>
      </c>
      <c r="H134" s="88"/>
      <c r="I134" s="88"/>
      <c r="J134" s="88"/>
      <c r="K134" s="88"/>
      <c r="L134" s="88"/>
      <c r="M134" s="88"/>
      <c r="N134" s="89"/>
    </row>
    <row r="135" ht="12.75">
      <c r="B135" s="10" t="s">
        <v>190</v>
      </c>
    </row>
    <row r="136" spans="1:14" ht="12.75">
      <c r="A136" s="1"/>
      <c r="B136" s="75" t="s">
        <v>70</v>
      </c>
      <c r="C136" s="20"/>
      <c r="D136" s="20"/>
      <c r="E136" s="20"/>
      <c r="F136" s="75">
        <f>SUM(F103:F131)</f>
        <v>60</v>
      </c>
      <c r="G136" s="78" t="s">
        <v>180</v>
      </c>
      <c r="H136" s="78" t="s">
        <v>181</v>
      </c>
      <c r="I136" s="64"/>
      <c r="J136" s="64"/>
      <c r="K136" s="64"/>
      <c r="L136" s="64"/>
      <c r="M136" s="11"/>
      <c r="N136" s="10"/>
    </row>
    <row r="137" spans="1:14" ht="12.75">
      <c r="A137" s="1"/>
      <c r="B137" s="76" t="s">
        <v>85</v>
      </c>
      <c r="C137" s="20"/>
      <c r="D137" s="20"/>
      <c r="E137" s="20"/>
      <c r="F137" s="77">
        <f>SUM(F103:F121)</f>
        <v>43</v>
      </c>
      <c r="G137" s="78">
        <f>+SUM(F103:F105)+SUM(F109:F112)+SUM(F114:F116)</f>
        <v>17</v>
      </c>
      <c r="H137" s="78">
        <f>F137-G137</f>
        <v>26</v>
      </c>
      <c r="I137" s="64"/>
      <c r="J137" s="64"/>
      <c r="K137" s="64"/>
      <c r="L137" s="64"/>
      <c r="M137" s="11"/>
      <c r="N137" s="10"/>
    </row>
    <row r="138" spans="1:14" ht="12.75">
      <c r="A138" s="1"/>
      <c r="B138" s="76" t="s">
        <v>177</v>
      </c>
      <c r="C138" s="20"/>
      <c r="D138" s="20"/>
      <c r="E138" s="20"/>
      <c r="F138" s="77">
        <f>SUM(F123:F131)</f>
        <v>17</v>
      </c>
      <c r="G138" s="78">
        <f>+SUM(F123:F126)</f>
        <v>10</v>
      </c>
      <c r="H138" s="78">
        <f>F138-G138</f>
        <v>7</v>
      </c>
      <c r="I138" s="64"/>
      <c r="J138" s="64"/>
      <c r="K138" s="64"/>
      <c r="L138" s="64"/>
      <c r="M138" s="11"/>
      <c r="N138" s="10"/>
    </row>
    <row r="139" spans="1:14" ht="12.75">
      <c r="A139" s="1"/>
      <c r="B139" s="1"/>
      <c r="C139" s="20"/>
      <c r="D139" s="20"/>
      <c r="E139" s="20"/>
      <c r="F139" s="14"/>
      <c r="G139" s="75">
        <f>SUM(G137:G138)</f>
        <v>27</v>
      </c>
      <c r="H139" s="75">
        <f>SUM(H137:H138)</f>
        <v>33</v>
      </c>
      <c r="I139" s="64"/>
      <c r="J139" s="64"/>
      <c r="K139" s="64"/>
      <c r="L139" s="64"/>
      <c r="M139" s="11"/>
      <c r="N139" s="10"/>
    </row>
    <row r="140" spans="2:5" ht="12.75">
      <c r="B140" s="90" t="s">
        <v>78</v>
      </c>
      <c r="C140" s="91"/>
      <c r="D140" s="91"/>
      <c r="E140" s="91"/>
    </row>
    <row r="141" spans="2:13" s="26" customFormat="1" ht="12.75">
      <c r="B141" s="26" t="s">
        <v>80</v>
      </c>
      <c r="F141" s="26">
        <f>SUM(F103:F108)</f>
        <v>19</v>
      </c>
      <c r="G141" s="26">
        <f>SUM(G103:G108)</f>
        <v>190</v>
      </c>
      <c r="H141" s="26">
        <f aca="true" t="shared" si="15" ref="H141:M141">SUM(H103:H108)</f>
        <v>45</v>
      </c>
      <c r="I141" s="26">
        <f t="shared" si="15"/>
        <v>45</v>
      </c>
      <c r="J141" s="26">
        <f t="shared" si="15"/>
        <v>0</v>
      </c>
      <c r="K141" s="26">
        <f t="shared" si="15"/>
        <v>40</v>
      </c>
      <c r="L141" s="26">
        <f t="shared" si="15"/>
        <v>15</v>
      </c>
      <c r="M141" s="26">
        <f t="shared" si="15"/>
        <v>45</v>
      </c>
    </row>
    <row r="142" s="26" customFormat="1" ht="12.75"/>
    <row r="143" spans="1:14" s="26" customFormat="1" ht="12.75">
      <c r="A143"/>
      <c r="B143" s="15" t="s">
        <v>157</v>
      </c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s="26" customFormat="1" ht="12.75">
      <c r="A144"/>
      <c r="B144" s="10" t="s">
        <v>158</v>
      </c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s="26" customFormat="1" ht="12.75">
      <c r="A145">
        <v>1</v>
      </c>
      <c r="B145" t="s">
        <v>159</v>
      </c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s="26" customFormat="1" ht="12.75">
      <c r="A146">
        <v>2</v>
      </c>
      <c r="B146" t="s">
        <v>160</v>
      </c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s="26" customFormat="1" ht="12.75">
      <c r="A147">
        <v>3</v>
      </c>
      <c r="B147" t="s">
        <v>161</v>
      </c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s="26" customFormat="1" ht="12.75">
      <c r="A148">
        <v>4</v>
      </c>
      <c r="B148" s="65" t="s">
        <v>162</v>
      </c>
      <c r="C148" s="66"/>
      <c r="D148" s="66"/>
      <c r="E148" s="66"/>
      <c r="F148"/>
      <c r="G148"/>
      <c r="H148"/>
      <c r="I148"/>
      <c r="J148"/>
      <c r="K148"/>
      <c r="L148"/>
      <c r="M148"/>
      <c r="N148"/>
    </row>
    <row r="149" spans="1:14" s="26" customFormat="1" ht="12.75">
      <c r="A149">
        <v>5</v>
      </c>
      <c r="B149" s="65" t="s">
        <v>163</v>
      </c>
      <c r="C149" s="66"/>
      <c r="D149" s="66"/>
      <c r="E149" s="66"/>
      <c r="F149"/>
      <c r="G149"/>
      <c r="H149"/>
      <c r="I149"/>
      <c r="J149"/>
      <c r="K149"/>
      <c r="L149"/>
      <c r="M149"/>
      <c r="N149"/>
    </row>
    <row r="150" spans="1:14" s="26" customFormat="1" ht="12.75">
      <c r="A150">
        <v>6</v>
      </c>
      <c r="B150" t="s">
        <v>164</v>
      </c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s="26" customFormat="1" ht="12.75">
      <c r="A151">
        <v>7</v>
      </c>
      <c r="B151" t="s">
        <v>165</v>
      </c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s="26" customFormat="1" ht="12.75">
      <c r="A152">
        <v>8</v>
      </c>
      <c r="B152" s="65" t="s">
        <v>166</v>
      </c>
      <c r="C152" s="66"/>
      <c r="D152" s="66"/>
      <c r="E152" s="66"/>
      <c r="F152"/>
      <c r="G152"/>
      <c r="H152"/>
      <c r="I152"/>
      <c r="J152"/>
      <c r="K152"/>
      <c r="L152"/>
      <c r="M152"/>
      <c r="N152"/>
    </row>
    <row r="153" spans="1:14" s="26" customFormat="1" ht="12.75">
      <c r="A153">
        <v>9</v>
      </c>
      <c r="B153" s="65" t="s">
        <v>167</v>
      </c>
      <c r="C153" s="66"/>
      <c r="D153" s="66"/>
      <c r="E153" s="66"/>
      <c r="F153"/>
      <c r="G153"/>
      <c r="H153"/>
      <c r="I153"/>
      <c r="J153"/>
      <c r="K153"/>
      <c r="L153"/>
      <c r="M153"/>
      <c r="N153"/>
    </row>
    <row r="154" spans="1:14" s="26" customFormat="1" ht="12.75">
      <c r="A154">
        <v>10</v>
      </c>
      <c r="B154" t="s">
        <v>168</v>
      </c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s="26" customFormat="1" ht="12.75">
      <c r="A155">
        <v>11</v>
      </c>
      <c r="B155" t="s">
        <v>169</v>
      </c>
      <c r="C155"/>
      <c r="D155"/>
      <c r="E155"/>
      <c r="F155"/>
      <c r="G155"/>
      <c r="H155"/>
      <c r="I155"/>
      <c r="J155"/>
      <c r="K155"/>
      <c r="L155"/>
      <c r="M155"/>
      <c r="N155"/>
    </row>
    <row r="156" s="26" customFormat="1" ht="12.75"/>
    <row r="158" spans="2:5" ht="12.75">
      <c r="B158" t="s">
        <v>78</v>
      </c>
      <c r="D158" t="s">
        <v>145</v>
      </c>
      <c r="E158" t="s">
        <v>146</v>
      </c>
    </row>
    <row r="159" spans="2:13" s="40" customFormat="1" ht="12.75">
      <c r="B159" s="40" t="s">
        <v>79</v>
      </c>
      <c r="D159" s="40">
        <v>300</v>
      </c>
      <c r="E159" s="40">
        <v>36</v>
      </c>
      <c r="F159" s="40">
        <f aca="true" t="shared" si="16" ref="F159:M159">+F32+F87</f>
        <v>50</v>
      </c>
      <c r="G159" s="40">
        <f t="shared" si="16"/>
        <v>310</v>
      </c>
      <c r="H159" s="40">
        <f t="shared" si="16"/>
        <v>105</v>
      </c>
      <c r="I159" s="40">
        <f t="shared" si="16"/>
        <v>95</v>
      </c>
      <c r="J159" s="40">
        <f t="shared" si="16"/>
        <v>20</v>
      </c>
      <c r="K159" s="40">
        <f t="shared" si="16"/>
        <v>45</v>
      </c>
      <c r="L159" s="40">
        <f t="shared" si="16"/>
        <v>45</v>
      </c>
      <c r="M159" s="40">
        <f t="shared" si="16"/>
        <v>0</v>
      </c>
    </row>
    <row r="160" spans="2:13" s="26" customFormat="1" ht="12.75">
      <c r="B160" s="26" t="s">
        <v>80</v>
      </c>
      <c r="D160" s="26">
        <v>300</v>
      </c>
      <c r="E160" s="26">
        <v>36</v>
      </c>
      <c r="F160" s="26">
        <f aca="true" t="shared" si="17" ref="F160:M160">+F33+F88+F141</f>
        <v>36</v>
      </c>
      <c r="G160" s="26">
        <f t="shared" si="17"/>
        <v>300</v>
      </c>
      <c r="H160" s="26">
        <f t="shared" si="17"/>
        <v>60</v>
      </c>
      <c r="I160" s="26">
        <f t="shared" si="17"/>
        <v>60</v>
      </c>
      <c r="J160" s="26">
        <f t="shared" si="17"/>
        <v>0</v>
      </c>
      <c r="K160" s="26">
        <f t="shared" si="17"/>
        <v>80</v>
      </c>
      <c r="L160" s="26">
        <f t="shared" si="17"/>
        <v>30</v>
      </c>
      <c r="M160" s="26">
        <f t="shared" si="17"/>
        <v>70</v>
      </c>
    </row>
    <row r="161" spans="2:13" s="41" customFormat="1" ht="12.75">
      <c r="B161" s="41" t="s">
        <v>81</v>
      </c>
      <c r="D161" s="41">
        <v>60</v>
      </c>
      <c r="E161" s="41">
        <v>3</v>
      </c>
      <c r="F161" s="41">
        <f>+F34</f>
        <v>6</v>
      </c>
      <c r="G161" s="41">
        <f>+SUM(G34:G34)</f>
        <v>60</v>
      </c>
      <c r="H161" s="41">
        <f aca="true" t="shared" si="18" ref="H161:M161">+SUM(H34:H34)</f>
        <v>30</v>
      </c>
      <c r="I161" s="41">
        <f t="shared" si="18"/>
        <v>0</v>
      </c>
      <c r="J161" s="41">
        <f t="shared" si="18"/>
        <v>0</v>
      </c>
      <c r="K161" s="41">
        <f t="shared" si="18"/>
        <v>30</v>
      </c>
      <c r="L161" s="41">
        <f t="shared" si="18"/>
        <v>0</v>
      </c>
      <c r="M161" s="41">
        <f t="shared" si="18"/>
        <v>0</v>
      </c>
    </row>
    <row r="162" spans="2:13" s="41" customFormat="1" ht="12.75">
      <c r="B162" s="41" t="s">
        <v>24</v>
      </c>
      <c r="D162" s="41">
        <v>30</v>
      </c>
      <c r="E162" s="41">
        <v>2</v>
      </c>
      <c r="F162" s="41">
        <f>+F35</f>
        <v>2</v>
      </c>
      <c r="G162" s="41">
        <f>SUM(G35:G35)</f>
        <v>30</v>
      </c>
      <c r="H162" s="41">
        <f aca="true" t="shared" si="19" ref="H162:M162">SUM(H35:H35)</f>
        <v>0</v>
      </c>
      <c r="I162" s="41">
        <f t="shared" si="19"/>
        <v>0</v>
      </c>
      <c r="J162" s="41">
        <f t="shared" si="19"/>
        <v>30</v>
      </c>
      <c r="K162" s="41">
        <f t="shared" si="19"/>
        <v>0</v>
      </c>
      <c r="L162" s="41">
        <f t="shared" si="19"/>
        <v>0</v>
      </c>
      <c r="M162" s="41">
        <f t="shared" si="19"/>
        <v>0</v>
      </c>
    </row>
    <row r="163" spans="2:13" s="41" customFormat="1" ht="12.75">
      <c r="B163" s="41" t="s">
        <v>33</v>
      </c>
      <c r="D163" s="41">
        <v>0</v>
      </c>
      <c r="E163" s="41">
        <v>0</v>
      </c>
      <c r="F163" s="41">
        <f>+F89</f>
        <v>1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</row>
    <row r="164" spans="2:13" s="41" customFormat="1" ht="12.75">
      <c r="B164" s="41" t="s">
        <v>141</v>
      </c>
      <c r="D164" s="41">
        <v>120</v>
      </c>
      <c r="E164" s="41">
        <v>5</v>
      </c>
      <c r="F164" s="41">
        <f aca="true" t="shared" si="20" ref="F164:M165">+F36+F90</f>
        <v>7</v>
      </c>
      <c r="G164" s="41">
        <f t="shared" si="20"/>
        <v>240</v>
      </c>
      <c r="H164" s="41">
        <f t="shared" si="20"/>
        <v>0</v>
      </c>
      <c r="I164" s="41">
        <f t="shared" si="20"/>
        <v>120</v>
      </c>
      <c r="J164" s="41">
        <f t="shared" si="20"/>
        <v>0</v>
      </c>
      <c r="K164" s="41">
        <f t="shared" si="20"/>
        <v>0</v>
      </c>
      <c r="L164" s="41">
        <f t="shared" si="20"/>
        <v>120</v>
      </c>
      <c r="M164" s="41">
        <f t="shared" si="20"/>
        <v>0</v>
      </c>
    </row>
    <row r="165" spans="2:13" s="41" customFormat="1" ht="12.75">
      <c r="B165" s="41" t="s">
        <v>142</v>
      </c>
      <c r="D165" s="41">
        <v>60</v>
      </c>
      <c r="E165" s="41">
        <v>0</v>
      </c>
      <c r="F165" s="41">
        <f t="shared" si="20"/>
        <v>0</v>
      </c>
      <c r="G165" s="41">
        <f t="shared" si="20"/>
        <v>75</v>
      </c>
      <c r="H165" s="41">
        <f t="shared" si="20"/>
        <v>0</v>
      </c>
      <c r="I165" s="41">
        <f t="shared" si="20"/>
        <v>45</v>
      </c>
      <c r="J165" s="41">
        <f t="shared" si="20"/>
        <v>0</v>
      </c>
      <c r="K165" s="41">
        <f t="shared" si="20"/>
        <v>0</v>
      </c>
      <c r="L165" s="41">
        <f t="shared" si="20"/>
        <v>30</v>
      </c>
      <c r="M165" s="41">
        <f t="shared" si="20"/>
        <v>0</v>
      </c>
    </row>
    <row r="166" spans="2:14" ht="12.75">
      <c r="B166" s="54" t="s">
        <v>82</v>
      </c>
      <c r="D166" s="53">
        <f>SUM(D159:D165)</f>
        <v>870</v>
      </c>
      <c r="E166" s="53">
        <f>SUM(E159:E165)</f>
        <v>82</v>
      </c>
      <c r="F166" s="53">
        <f>SUM(F159:F165)</f>
        <v>102</v>
      </c>
      <c r="G166" s="53">
        <f aca="true" t="shared" si="21" ref="G166:M166">SUM(G159:G165)</f>
        <v>1015</v>
      </c>
      <c r="H166" s="53">
        <f t="shared" si="21"/>
        <v>195</v>
      </c>
      <c r="I166" s="53">
        <f t="shared" si="21"/>
        <v>320</v>
      </c>
      <c r="J166" s="53">
        <f t="shared" si="21"/>
        <v>50</v>
      </c>
      <c r="K166" s="53">
        <f t="shared" si="21"/>
        <v>155</v>
      </c>
      <c r="L166" s="53">
        <f t="shared" si="21"/>
        <v>225</v>
      </c>
      <c r="M166" s="53">
        <f t="shared" si="21"/>
        <v>70</v>
      </c>
      <c r="N166" s="53"/>
    </row>
    <row r="167" spans="6:13" ht="12.75">
      <c r="F167" s="16"/>
      <c r="G167" s="16"/>
      <c r="H167" s="16"/>
      <c r="I167" s="16"/>
      <c r="J167" s="16"/>
      <c r="K167" s="16"/>
      <c r="L167" s="16"/>
      <c r="M167" s="16"/>
    </row>
    <row r="169" spans="2:8" ht="25.5">
      <c r="B169" s="70" t="s">
        <v>94</v>
      </c>
      <c r="C169" s="16"/>
      <c r="D169" s="16"/>
      <c r="E169" s="16"/>
      <c r="F169" s="16"/>
      <c r="G169" s="16"/>
      <c r="H169" s="16"/>
    </row>
    <row r="170" spans="2:8" ht="12.75">
      <c r="B170" s="16"/>
      <c r="C170" s="63" t="s">
        <v>82</v>
      </c>
      <c r="D170" s="63" t="s">
        <v>46</v>
      </c>
      <c r="E170" s="63" t="s">
        <v>85</v>
      </c>
      <c r="F170" s="63" t="s">
        <v>46</v>
      </c>
      <c r="G170" s="63" t="s">
        <v>89</v>
      </c>
      <c r="H170" s="63" t="s">
        <v>46</v>
      </c>
    </row>
    <row r="171" spans="2:8" ht="12.75">
      <c r="B171" s="63" t="s">
        <v>86</v>
      </c>
      <c r="C171" s="16">
        <f>+E171+G171</f>
        <v>893</v>
      </c>
      <c r="D171" s="68">
        <f>+C171/C$174</f>
        <v>0.44627686156921537</v>
      </c>
      <c r="E171" s="16">
        <f>SUM(H13:H25)+SUM(K13:K25)+SUM(H55:H71)+SUM(K55:K71)+SUM(H103:H121)+SUM(K103:K121)</f>
        <v>663</v>
      </c>
      <c r="F171" s="68">
        <f>+E171/E$174</f>
        <v>0.4274661508704062</v>
      </c>
      <c r="G171" s="69">
        <f>SUM(H73:H79)+SUM(K73:K79)+SUM(H123:H131)+SUM(K123:K131)</f>
        <v>230</v>
      </c>
      <c r="H171" s="68">
        <f>+G171/G$174</f>
        <v>0.5111111111111111</v>
      </c>
    </row>
    <row r="172" spans="2:8" ht="12.75">
      <c r="B172" s="63" t="s">
        <v>87</v>
      </c>
      <c r="C172" s="16">
        <f>+E172+G172</f>
        <v>921</v>
      </c>
      <c r="D172" s="68">
        <f>+C172/C$174</f>
        <v>0.46026986506746626</v>
      </c>
      <c r="E172" s="16">
        <f>SUM(I13:I25)+SUM(L13:L25)+SUM(I55:I71)+SUM(L55:L71)+SUM(I103:I121)+SUM(L103:L121)</f>
        <v>736</v>
      </c>
      <c r="F172" s="68">
        <f>+E172/E$174</f>
        <v>0.47453255963894264</v>
      </c>
      <c r="G172" s="69">
        <f>SUM(I73:I79)+SUM(L73:L79)+SUM(I123:I131)+SUM(L123:L131)</f>
        <v>185</v>
      </c>
      <c r="H172" s="68">
        <f>+G172/G$174</f>
        <v>0.4111111111111111</v>
      </c>
    </row>
    <row r="173" spans="2:8" ht="12.75">
      <c r="B173" s="63" t="s">
        <v>88</v>
      </c>
      <c r="C173" s="16">
        <f>+E173+G173</f>
        <v>187</v>
      </c>
      <c r="D173" s="68">
        <f>+C173/C$174</f>
        <v>0.09345327336331834</v>
      </c>
      <c r="E173" s="16">
        <f>+SUM(J13:J25)+SUM(M13:M25)+SUM(J55:J71)+SUM(M55:M71)+SUM(J103:J121)+SUM(M103:M121)</f>
        <v>152</v>
      </c>
      <c r="F173" s="68">
        <f>+E173/E$174</f>
        <v>0.09800128949065119</v>
      </c>
      <c r="G173" s="69">
        <f>SUM(J73:J79)+SUM(M73:M79)+SUM(J123:J131)+SUM(M123:M131)</f>
        <v>35</v>
      </c>
      <c r="H173" s="68">
        <f>+G173/G$174</f>
        <v>0.07777777777777778</v>
      </c>
    </row>
    <row r="174" spans="2:8" ht="12.75">
      <c r="B174" s="63" t="s">
        <v>82</v>
      </c>
      <c r="C174" s="16">
        <f>+E174+G174</f>
        <v>2001</v>
      </c>
      <c r="D174" s="68">
        <f>+C174/C$174</f>
        <v>1</v>
      </c>
      <c r="E174" s="16">
        <f>SUM(E171:E173)</f>
        <v>1551</v>
      </c>
      <c r="F174" s="68">
        <f>+E174/E$174</f>
        <v>1</v>
      </c>
      <c r="G174" s="69">
        <f>SUM(G171:G173)</f>
        <v>450</v>
      </c>
      <c r="H174" s="68">
        <f>+G174/G$174</f>
        <v>1</v>
      </c>
    </row>
  </sheetData>
  <sheetProtection/>
  <mergeCells count="34">
    <mergeCell ref="N10:N12"/>
    <mergeCell ref="F11:F12"/>
    <mergeCell ref="H11:J11"/>
    <mergeCell ref="K11:M11"/>
    <mergeCell ref="A10:A12"/>
    <mergeCell ref="B10:B12"/>
    <mergeCell ref="C10:E10"/>
    <mergeCell ref="G10:M10"/>
    <mergeCell ref="K101:M101"/>
    <mergeCell ref="A52:A54"/>
    <mergeCell ref="B52:B54"/>
    <mergeCell ref="C52:E52"/>
    <mergeCell ref="G52:M52"/>
    <mergeCell ref="H27:J27"/>
    <mergeCell ref="K27:M27"/>
    <mergeCell ref="B30:E30"/>
    <mergeCell ref="B31:E31"/>
    <mergeCell ref="J81:L81"/>
    <mergeCell ref="K133:M133"/>
    <mergeCell ref="B140:E140"/>
    <mergeCell ref="G100:M100"/>
    <mergeCell ref="H133:J133"/>
    <mergeCell ref="N52:N54"/>
    <mergeCell ref="F53:F54"/>
    <mergeCell ref="H53:J53"/>
    <mergeCell ref="K53:M53"/>
    <mergeCell ref="N100:N102"/>
    <mergeCell ref="B86:E86"/>
    <mergeCell ref="A100:A102"/>
    <mergeCell ref="B100:B102"/>
    <mergeCell ref="C100:E100"/>
    <mergeCell ref="G81:I81"/>
    <mergeCell ref="F101:F102"/>
    <mergeCell ref="H101:J101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marekw</cp:lastModifiedBy>
  <cp:lastPrinted>2009-05-11T12:07:25Z</cp:lastPrinted>
  <dcterms:created xsi:type="dcterms:W3CDTF">2009-03-13T14:33:04Z</dcterms:created>
  <dcterms:modified xsi:type="dcterms:W3CDTF">2009-05-27T09:28:17Z</dcterms:modified>
  <cp:category/>
  <cp:version/>
  <cp:contentType/>
  <cp:contentStatus/>
</cp:coreProperties>
</file>