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5195" windowHeight="8805" activeTab="0"/>
  </bookViews>
  <sheets>
    <sheet name="EKONOMIA_II_GiAP" sheetId="1" r:id="rId1"/>
    <sheet name="EKONOMIA_II_RiDF" sheetId="2" r:id="rId2"/>
  </sheets>
  <definedNames>
    <definedName name="_xlnm.Print_Area" localSheetId="0">'EKONOMIA_II_GiAP'!$A$1:$P$120</definedName>
    <definedName name="_xlnm.Print_Area" localSheetId="1">'EKONOMIA_II_RiDF'!$A$1:$P$115</definedName>
  </definedNames>
  <calcPr fullCalcOnLoad="1"/>
</workbook>
</file>

<file path=xl/sharedStrings.xml><?xml version="1.0" encoding="utf-8"?>
<sst xmlns="http://schemas.openxmlformats.org/spreadsheetml/2006/main" count="309" uniqueCount="109">
  <si>
    <t>Łączna liczba godzin w programie studenta</t>
  </si>
  <si>
    <t xml:space="preserve">Rok I  </t>
  </si>
  <si>
    <t>Ogółem</t>
  </si>
  <si>
    <t>Przedmiot</t>
  </si>
  <si>
    <t>Punkty ECTS</t>
  </si>
  <si>
    <t>Godziny dydaktyczne</t>
  </si>
  <si>
    <t>Uwagi</t>
  </si>
  <si>
    <t>Egzam.</t>
  </si>
  <si>
    <t>W</t>
  </si>
  <si>
    <t>Ć</t>
  </si>
  <si>
    <t>L</t>
  </si>
  <si>
    <t>RAZEM</t>
  </si>
  <si>
    <t>Lp.</t>
  </si>
  <si>
    <t>udział %</t>
  </si>
  <si>
    <t>wykłady</t>
  </si>
  <si>
    <t>ćwiczenia</t>
  </si>
  <si>
    <t>laboratoria</t>
  </si>
  <si>
    <t>%</t>
  </si>
  <si>
    <t>Razem godziny w semestrze</t>
  </si>
  <si>
    <t>Treści podstawowe</t>
  </si>
  <si>
    <t>Treści kierunkowe</t>
  </si>
  <si>
    <t>Razem</t>
  </si>
  <si>
    <t>Przedmioty specjalnościowe</t>
  </si>
  <si>
    <t>w</t>
  </si>
  <si>
    <t>ćw.</t>
  </si>
  <si>
    <t>lab.</t>
  </si>
  <si>
    <t>Kierunek: EKONOMIA</t>
  </si>
  <si>
    <t>Standardy kształcenia dla kierunku Ekonomia</t>
  </si>
  <si>
    <t>Specjalność: Gospodarka i Administracja Publiczna</t>
  </si>
  <si>
    <t>Specjalność: Rachunkowość i Doradztwo Finansowe</t>
  </si>
  <si>
    <t>Gospodarka i Administracja Publiczna</t>
  </si>
  <si>
    <t>Rachunkowość i Doradztwo Finansowe</t>
  </si>
  <si>
    <t>Studia niestacjonarne II stopnia</t>
  </si>
  <si>
    <t>Makroekonomia II</t>
  </si>
  <si>
    <t>Ekonometria II</t>
  </si>
  <si>
    <t>Prawo gospodarcze</t>
  </si>
  <si>
    <t>Prognozowanie procesów gospodarczych</t>
  </si>
  <si>
    <t>Wnioskowanie statystyczne</t>
  </si>
  <si>
    <t>Ekonomia międzynarodowa</t>
  </si>
  <si>
    <t>Ekonomia matematyczna</t>
  </si>
  <si>
    <t>Rachunkowość zarządcza</t>
  </si>
  <si>
    <t>Seminarium magisterskie</t>
  </si>
  <si>
    <t>Marketing</t>
  </si>
  <si>
    <t>Finanse menedżerskie</t>
  </si>
  <si>
    <t>Finanse międzynarodowe</t>
  </si>
  <si>
    <t>Rok I</t>
  </si>
  <si>
    <t>Rok II</t>
  </si>
  <si>
    <t>Ekonomia menedżerska</t>
  </si>
  <si>
    <t>Gospodarowanie kapitałem ludzkim</t>
  </si>
  <si>
    <t>Logika</t>
  </si>
  <si>
    <t>Polityka gospodarcza II</t>
  </si>
  <si>
    <t>Badania preferencji</t>
  </si>
  <si>
    <t>Ekonomia sektora publicznego</t>
  </si>
  <si>
    <t>min.godz.</t>
  </si>
  <si>
    <t>min. ECTS</t>
  </si>
  <si>
    <t>Standardy dla kierunku Ekonomia</t>
  </si>
  <si>
    <t>min.godz. min. ECTS</t>
  </si>
  <si>
    <t>Historia myśli ekonomicznej</t>
  </si>
  <si>
    <t>1, 2</t>
  </si>
  <si>
    <t>3, 4</t>
  </si>
  <si>
    <t>Rynek kapitałowy i finansowy</t>
  </si>
  <si>
    <t>11a</t>
  </si>
  <si>
    <t>11b</t>
  </si>
  <si>
    <t>12a</t>
  </si>
  <si>
    <t>12b</t>
  </si>
  <si>
    <t>6a</t>
  </si>
  <si>
    <t>6b</t>
  </si>
  <si>
    <t>do wyboru z pary 11a i 11b</t>
  </si>
  <si>
    <t>do wyboru z pary 12a i 12b</t>
  </si>
  <si>
    <t>do wyboru z pary 6a i 6b</t>
  </si>
  <si>
    <t>Do wyboru (co najmniej 30%)</t>
  </si>
  <si>
    <t>Ekonometryczna analiza regionalna</t>
  </si>
  <si>
    <t>Rynek nieruchomości</t>
  </si>
  <si>
    <t>Polityka regionalna UE</t>
  </si>
  <si>
    <t>Relacje inwestorskie</t>
  </si>
  <si>
    <t>Analiza finansowa</t>
  </si>
  <si>
    <t>Finanse behawioralne</t>
  </si>
  <si>
    <t>Biznes plan</t>
  </si>
  <si>
    <t>Nowoczesne rachunki kosztów</t>
  </si>
  <si>
    <t>Analiza techniczna i fundamentalna</t>
  </si>
  <si>
    <t>Polityka gospodarcza wobec małej firmy</t>
  </si>
  <si>
    <t xml:space="preserve">Gospodarka samorządu terytorialnego </t>
  </si>
  <si>
    <t>Regionalna polityka innowacyjna</t>
  </si>
  <si>
    <t>Plan studiów na rok akad. 2012/2013</t>
  </si>
  <si>
    <t>Zal. przedm. w semestrze</t>
  </si>
  <si>
    <t>Zal. z oceną</t>
  </si>
  <si>
    <t>Zal. bez oceny</t>
  </si>
  <si>
    <t>S1</t>
  </si>
  <si>
    <t>S2</t>
  </si>
  <si>
    <t>Ogółem w roku</t>
  </si>
  <si>
    <t>ECTS - przedmioty na kierunku</t>
  </si>
  <si>
    <t>ECTS - przedmioty na specjalności</t>
  </si>
  <si>
    <t>S3</t>
  </si>
  <si>
    <t>S4</t>
  </si>
  <si>
    <t>przedmioty na kierunku</t>
  </si>
  <si>
    <t>przedmioty na specjalności</t>
  </si>
  <si>
    <t>godz.</t>
  </si>
  <si>
    <t>Specjalność</t>
  </si>
  <si>
    <t>Przedmioty do wyboru</t>
  </si>
  <si>
    <t>Plan studiów na rok akad. 2011/2012</t>
  </si>
  <si>
    <t>RAZEM ECTS (100+20)</t>
  </si>
  <si>
    <t>ECTS - przedmioty na kierunku (100)</t>
  </si>
  <si>
    <t>ECTS - przedmioty na specjalności (20)</t>
  </si>
  <si>
    <t>Godz.</t>
  </si>
  <si>
    <t>Przedmiot do wyboru</t>
  </si>
  <si>
    <t>Wydział Ekonomii, Zarządzania i Turystyki</t>
  </si>
  <si>
    <t>Załącznik do Uchwały Rady Wydziału nr 25/2012 z dnia 30.03.2012 r.</t>
  </si>
  <si>
    <t>Administracja samorządowa</t>
  </si>
  <si>
    <t>Metropolizacja przestrzeni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</si>
</sst>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[$-415]d\ mmmm\ yyyy"/>
  </numFmts>
  <fonts count="44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10"/>
      <color indexed="10"/>
      <name val="Arial CE"/>
      <family val="0"/>
    </font>
    <font>
      <sz val="10"/>
      <color indexed="17"/>
      <name val="Arial CE"/>
      <family val="0"/>
    </font>
    <font>
      <sz val="10"/>
      <color indexed="60"/>
      <name val="Arial CE"/>
      <family val="0"/>
    </font>
    <font>
      <b/>
      <sz val="12"/>
      <name val="Arial CE"/>
      <family val="0"/>
    </font>
    <font>
      <b/>
      <i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4" xfId="0" applyFont="1" applyBorder="1" applyAlignment="1">
      <alignment horizontal="left"/>
    </xf>
    <xf numFmtId="0" fontId="6" fillId="0" borderId="15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Fill="1" applyBorder="1" applyAlignment="1">
      <alignment horizontal="center" vertical="center"/>
    </xf>
    <xf numFmtId="164" fontId="0" fillId="0" borderId="0" xfId="52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43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1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6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0"/>
  <sheetViews>
    <sheetView tabSelected="1" zoomScaleSheetLayoutView="100" workbookViewId="0" topLeftCell="A49">
      <selection activeCell="B70" sqref="B70"/>
    </sheetView>
  </sheetViews>
  <sheetFormatPr defaultColWidth="9.00390625" defaultRowHeight="12.75"/>
  <cols>
    <col min="1" max="1" width="3.375" style="68" customWidth="1"/>
    <col min="2" max="2" width="30.75390625" style="0" customWidth="1"/>
    <col min="3" max="4" width="7.25390625" style="0" customWidth="1"/>
    <col min="5" max="5" width="7.75390625" style="0" customWidth="1"/>
    <col min="6" max="6" width="7.25390625" style="0" customWidth="1"/>
    <col min="7" max="8" width="3.75390625" style="0" customWidth="1"/>
    <col min="9" max="9" width="7.25390625" style="0" customWidth="1"/>
    <col min="10" max="10" width="6.75390625" style="0" customWidth="1"/>
    <col min="11" max="15" width="5.75390625" style="0" customWidth="1"/>
    <col min="16" max="16" width="23.75390625" style="19" bestFit="1" customWidth="1"/>
    <col min="17" max="17" width="10.25390625" style="0" bestFit="1" customWidth="1"/>
  </cols>
  <sheetData>
    <row r="1" spans="1:16" s="61" customFormat="1" ht="15.75">
      <c r="A1" s="86" t="s">
        <v>106</v>
      </c>
      <c r="B1" s="85"/>
      <c r="P1" s="14"/>
    </row>
    <row r="2" spans="2:13" ht="12.75">
      <c r="B2" s="14"/>
      <c r="D2" s="14"/>
      <c r="E2" s="19"/>
      <c r="F2" s="19"/>
      <c r="G2" s="19"/>
      <c r="H2" s="19"/>
      <c r="I2" s="19"/>
      <c r="J2" s="14"/>
      <c r="K2" s="14"/>
      <c r="L2" s="14"/>
      <c r="M2" s="14"/>
    </row>
    <row r="3" spans="2:13" ht="12.75">
      <c r="B3" s="14" t="s">
        <v>99</v>
      </c>
      <c r="D3" s="14"/>
      <c r="E3" t="s">
        <v>13</v>
      </c>
      <c r="F3" s="19" t="s">
        <v>0</v>
      </c>
      <c r="G3" s="19"/>
      <c r="H3" s="19"/>
      <c r="I3" s="19"/>
      <c r="J3" s="14"/>
      <c r="K3" s="14"/>
      <c r="L3" s="14"/>
      <c r="M3" s="14"/>
    </row>
    <row r="4" spans="2:13" ht="12.75">
      <c r="B4" t="s">
        <v>105</v>
      </c>
      <c r="D4" s="14"/>
      <c r="E4" s="52">
        <f>0.5*(I4+J4)/I7</f>
        <v>0.2923076923076923</v>
      </c>
      <c r="F4" s="19" t="s">
        <v>14</v>
      </c>
      <c r="G4" s="19"/>
      <c r="H4" s="19"/>
      <c r="I4" s="19">
        <f>+J31+M31</f>
        <v>190</v>
      </c>
      <c r="J4" s="19"/>
      <c r="K4" s="14"/>
      <c r="L4" s="14"/>
      <c r="M4" s="14"/>
    </row>
    <row r="5" spans="2:13" ht="12.75">
      <c r="B5" t="s">
        <v>32</v>
      </c>
      <c r="D5" s="14"/>
      <c r="E5" s="52">
        <f>0.5*(I5+J5)/I7</f>
        <v>0.15846153846153846</v>
      </c>
      <c r="F5" s="19" t="s">
        <v>15</v>
      </c>
      <c r="G5" s="19"/>
      <c r="H5" s="19"/>
      <c r="I5" s="19">
        <f>+K31+N31</f>
        <v>103</v>
      </c>
      <c r="J5" s="19"/>
      <c r="K5" s="14"/>
      <c r="L5" s="14"/>
      <c r="M5" s="14"/>
    </row>
    <row r="6" spans="2:13" ht="12.75">
      <c r="B6" t="s">
        <v>1</v>
      </c>
      <c r="D6" s="14"/>
      <c r="E6" s="52">
        <f>0.5*(I6+J6)/I7</f>
        <v>0.04923076923076923</v>
      </c>
      <c r="F6" s="19" t="s">
        <v>16</v>
      </c>
      <c r="G6" s="19"/>
      <c r="H6" s="19"/>
      <c r="I6" s="19">
        <f>+L31+O31</f>
        <v>32</v>
      </c>
      <c r="J6" s="19"/>
      <c r="K6" s="14"/>
      <c r="L6" s="14"/>
      <c r="M6" s="14"/>
    </row>
    <row r="7" spans="2:13" ht="12.75">
      <c r="B7" t="s">
        <v>26</v>
      </c>
      <c r="D7" s="14"/>
      <c r="E7" s="52">
        <f>SUM(E4:E6)</f>
        <v>0.5</v>
      </c>
      <c r="F7" s="19" t="s">
        <v>2</v>
      </c>
      <c r="G7" s="19"/>
      <c r="H7" s="19"/>
      <c r="I7" s="19">
        <f>SUM(I4:I6)</f>
        <v>325</v>
      </c>
      <c r="J7" s="19"/>
      <c r="K7" s="14"/>
      <c r="L7" s="14"/>
      <c r="M7" s="14"/>
    </row>
    <row r="8" spans="2:13" ht="12.75">
      <c r="B8" t="s">
        <v>28</v>
      </c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6" ht="12.75" customHeight="1">
      <c r="A9" s="116" t="s">
        <v>12</v>
      </c>
      <c r="B9" s="116" t="s">
        <v>3</v>
      </c>
      <c r="C9" s="117" t="s">
        <v>84</v>
      </c>
      <c r="D9" s="117"/>
      <c r="E9" s="117"/>
      <c r="F9" s="103" t="s">
        <v>4</v>
      </c>
      <c r="G9" s="104"/>
      <c r="H9" s="105"/>
      <c r="I9" s="117" t="s">
        <v>5</v>
      </c>
      <c r="J9" s="116"/>
      <c r="K9" s="116"/>
      <c r="L9" s="116"/>
      <c r="M9" s="116"/>
      <c r="N9" s="116"/>
      <c r="O9" s="116"/>
      <c r="P9" s="108" t="s">
        <v>6</v>
      </c>
    </row>
    <row r="10" spans="1:16" s="1" customFormat="1" ht="12.75">
      <c r="A10" s="116"/>
      <c r="B10" s="120"/>
      <c r="C10" s="101" t="s">
        <v>7</v>
      </c>
      <c r="D10" s="99" t="s">
        <v>85</v>
      </c>
      <c r="E10" s="99" t="s">
        <v>86</v>
      </c>
      <c r="F10" s="101" t="s">
        <v>21</v>
      </c>
      <c r="G10" s="101" t="s">
        <v>87</v>
      </c>
      <c r="H10" s="101" t="s">
        <v>88</v>
      </c>
      <c r="I10" s="99" t="s">
        <v>89</v>
      </c>
      <c r="J10" s="111" t="s">
        <v>87</v>
      </c>
      <c r="K10" s="112"/>
      <c r="L10" s="113"/>
      <c r="M10" s="111" t="s">
        <v>88</v>
      </c>
      <c r="N10" s="112"/>
      <c r="O10" s="113"/>
      <c r="P10" s="109"/>
    </row>
    <row r="11" spans="1:16" s="1" customFormat="1" ht="12.75">
      <c r="A11" s="116"/>
      <c r="B11" s="120"/>
      <c r="C11" s="102"/>
      <c r="D11" s="100"/>
      <c r="E11" s="100"/>
      <c r="F11" s="102"/>
      <c r="G11" s="102"/>
      <c r="H11" s="102"/>
      <c r="I11" s="100"/>
      <c r="J11" s="59" t="s">
        <v>8</v>
      </c>
      <c r="K11" s="51" t="s">
        <v>9</v>
      </c>
      <c r="L11" s="51" t="s">
        <v>10</v>
      </c>
      <c r="M11" s="51" t="s">
        <v>8</v>
      </c>
      <c r="N11" s="51" t="s">
        <v>9</v>
      </c>
      <c r="O11" s="51" t="s">
        <v>10</v>
      </c>
      <c r="P11" s="110"/>
    </row>
    <row r="12" spans="1:16" s="1" customFormat="1" ht="12.75">
      <c r="A12" s="69">
        <v>1</v>
      </c>
      <c r="B12" s="46" t="s">
        <v>33</v>
      </c>
      <c r="C12" s="47">
        <v>1</v>
      </c>
      <c r="D12" s="47">
        <v>1</v>
      </c>
      <c r="E12" s="32"/>
      <c r="F12" s="44">
        <f>G12+H12</f>
        <v>7</v>
      </c>
      <c r="G12" s="67">
        <v>7</v>
      </c>
      <c r="H12" s="67"/>
      <c r="I12" s="29">
        <v>30</v>
      </c>
      <c r="J12" s="44">
        <v>15</v>
      </c>
      <c r="K12" s="30">
        <v>15</v>
      </c>
      <c r="L12" s="30">
        <v>0</v>
      </c>
      <c r="M12" s="30">
        <v>0</v>
      </c>
      <c r="N12" s="30">
        <v>0</v>
      </c>
      <c r="O12" s="30">
        <v>0</v>
      </c>
      <c r="P12" s="45"/>
    </row>
    <row r="13" spans="1:16" s="1" customFormat="1" ht="12.75">
      <c r="A13" s="69">
        <v>2</v>
      </c>
      <c r="B13" s="46" t="s">
        <v>57</v>
      </c>
      <c r="C13" s="47"/>
      <c r="D13" s="47">
        <v>2</v>
      </c>
      <c r="E13" s="32"/>
      <c r="F13" s="44">
        <f aca="true" t="shared" si="0" ref="F13:F30">G13+H13</f>
        <v>6</v>
      </c>
      <c r="G13" s="67"/>
      <c r="H13" s="67">
        <v>6</v>
      </c>
      <c r="I13" s="29">
        <v>30</v>
      </c>
      <c r="J13" s="44">
        <v>0</v>
      </c>
      <c r="K13" s="30">
        <v>0</v>
      </c>
      <c r="L13" s="30">
        <v>0</v>
      </c>
      <c r="M13" s="30">
        <v>30</v>
      </c>
      <c r="N13" s="30">
        <v>0</v>
      </c>
      <c r="O13" s="30">
        <v>0</v>
      </c>
      <c r="P13" s="45"/>
    </row>
    <row r="14" spans="1:16" s="1" customFormat="1" ht="12.75">
      <c r="A14" s="69">
        <v>3</v>
      </c>
      <c r="B14" s="46" t="s">
        <v>34</v>
      </c>
      <c r="C14" s="47"/>
      <c r="D14" s="47">
        <v>1</v>
      </c>
      <c r="E14" s="32"/>
      <c r="F14" s="44">
        <f t="shared" si="0"/>
        <v>4</v>
      </c>
      <c r="G14" s="67">
        <v>4</v>
      </c>
      <c r="H14" s="67"/>
      <c r="I14" s="29">
        <v>18</v>
      </c>
      <c r="J14" s="44">
        <v>6</v>
      </c>
      <c r="K14" s="30">
        <v>6</v>
      </c>
      <c r="L14" s="30">
        <v>6</v>
      </c>
      <c r="M14" s="30">
        <v>0</v>
      </c>
      <c r="N14" s="30">
        <v>0</v>
      </c>
      <c r="O14" s="30">
        <v>0</v>
      </c>
      <c r="P14" s="45"/>
    </row>
    <row r="15" spans="1:16" s="82" customFormat="1" ht="25.5">
      <c r="A15" s="70">
        <v>4</v>
      </c>
      <c r="B15" s="79" t="s">
        <v>36</v>
      </c>
      <c r="C15" s="70">
        <v>2</v>
      </c>
      <c r="D15" s="80">
        <v>2</v>
      </c>
      <c r="E15" s="70"/>
      <c r="F15" s="95">
        <f t="shared" si="0"/>
        <v>3</v>
      </c>
      <c r="G15" s="70"/>
      <c r="H15" s="70">
        <v>3</v>
      </c>
      <c r="I15" s="70">
        <v>12</v>
      </c>
      <c r="J15" s="70">
        <v>0</v>
      </c>
      <c r="K15" s="70">
        <v>0</v>
      </c>
      <c r="L15" s="70">
        <v>0</v>
      </c>
      <c r="M15" s="70">
        <v>4</v>
      </c>
      <c r="N15" s="70">
        <v>2</v>
      </c>
      <c r="O15" s="70">
        <v>6</v>
      </c>
      <c r="P15" s="81"/>
    </row>
    <row r="16" spans="1:16" s="31" customFormat="1" ht="12.75">
      <c r="A16" s="70">
        <v>5</v>
      </c>
      <c r="B16" s="28" t="s">
        <v>35</v>
      </c>
      <c r="C16" s="29"/>
      <c r="D16" s="29">
        <v>2</v>
      </c>
      <c r="E16" s="29"/>
      <c r="F16" s="44">
        <f t="shared" si="0"/>
        <v>7</v>
      </c>
      <c r="G16" s="29"/>
      <c r="H16" s="29">
        <v>7</v>
      </c>
      <c r="I16" s="29">
        <v>30</v>
      </c>
      <c r="J16" s="30">
        <v>0</v>
      </c>
      <c r="K16" s="30">
        <v>0</v>
      </c>
      <c r="L16" s="30">
        <v>0</v>
      </c>
      <c r="M16" s="30">
        <v>30</v>
      </c>
      <c r="N16" s="30">
        <v>0</v>
      </c>
      <c r="O16" s="30">
        <v>0</v>
      </c>
      <c r="P16" s="28"/>
    </row>
    <row r="17" spans="1:16" s="31" customFormat="1" ht="12.75">
      <c r="A17" s="70">
        <v>6</v>
      </c>
      <c r="B17" s="28" t="s">
        <v>37</v>
      </c>
      <c r="C17" s="30">
        <v>1</v>
      </c>
      <c r="D17" s="29">
        <v>1</v>
      </c>
      <c r="E17" s="30"/>
      <c r="F17" s="44">
        <f t="shared" si="0"/>
        <v>7</v>
      </c>
      <c r="G17" s="30">
        <v>7</v>
      </c>
      <c r="H17" s="30"/>
      <c r="I17" s="30">
        <v>30</v>
      </c>
      <c r="J17" s="30">
        <v>10</v>
      </c>
      <c r="K17" s="30">
        <v>10</v>
      </c>
      <c r="L17" s="30">
        <v>10</v>
      </c>
      <c r="M17" s="30">
        <v>0</v>
      </c>
      <c r="N17" s="30">
        <v>0</v>
      </c>
      <c r="O17" s="30">
        <v>0</v>
      </c>
      <c r="P17" s="28"/>
    </row>
    <row r="18" spans="1:16" s="31" customFormat="1" ht="12.75">
      <c r="A18" s="71">
        <v>7</v>
      </c>
      <c r="B18" s="20" t="s">
        <v>39</v>
      </c>
      <c r="C18" s="21">
        <v>2</v>
      </c>
      <c r="D18" s="38">
        <v>2</v>
      </c>
      <c r="E18" s="21"/>
      <c r="F18" s="21">
        <f t="shared" si="0"/>
        <v>5</v>
      </c>
      <c r="G18" s="21"/>
      <c r="H18" s="21">
        <v>5</v>
      </c>
      <c r="I18" s="21">
        <v>30</v>
      </c>
      <c r="J18" s="21">
        <v>0</v>
      </c>
      <c r="K18" s="21">
        <v>0</v>
      </c>
      <c r="L18" s="21">
        <v>0</v>
      </c>
      <c r="M18" s="21">
        <v>15</v>
      </c>
      <c r="N18" s="21">
        <v>15</v>
      </c>
      <c r="O18" s="21">
        <v>0</v>
      </c>
      <c r="P18" s="20"/>
    </row>
    <row r="19" spans="1:16" s="31" customFormat="1" ht="12.75">
      <c r="A19" s="71">
        <v>8</v>
      </c>
      <c r="B19" s="20" t="s">
        <v>60</v>
      </c>
      <c r="C19" s="21"/>
      <c r="D19" s="38">
        <v>2</v>
      </c>
      <c r="E19" s="21"/>
      <c r="F19" s="21">
        <f t="shared" si="0"/>
        <v>5</v>
      </c>
      <c r="G19" s="21"/>
      <c r="H19" s="21">
        <v>5</v>
      </c>
      <c r="I19" s="21">
        <v>30</v>
      </c>
      <c r="J19" s="21">
        <v>0</v>
      </c>
      <c r="K19" s="21">
        <v>0</v>
      </c>
      <c r="L19" s="21">
        <v>0</v>
      </c>
      <c r="M19" s="21">
        <v>15</v>
      </c>
      <c r="N19" s="21">
        <v>15</v>
      </c>
      <c r="O19" s="21">
        <v>0</v>
      </c>
      <c r="P19" s="20"/>
    </row>
    <row r="20" spans="1:16" s="22" customFormat="1" ht="12.75">
      <c r="A20" s="71">
        <v>9</v>
      </c>
      <c r="B20" s="20" t="s">
        <v>38</v>
      </c>
      <c r="C20" s="21">
        <v>1</v>
      </c>
      <c r="D20" s="21"/>
      <c r="E20" s="21"/>
      <c r="F20" s="21">
        <f t="shared" si="0"/>
        <v>5</v>
      </c>
      <c r="G20" s="21">
        <v>5</v>
      </c>
      <c r="H20" s="21"/>
      <c r="I20" s="21">
        <v>30</v>
      </c>
      <c r="J20" s="21">
        <v>30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0"/>
    </row>
    <row r="21" spans="1:16" s="34" customFormat="1" ht="12.75">
      <c r="A21" s="72">
        <v>10</v>
      </c>
      <c r="B21" s="3" t="s">
        <v>41</v>
      </c>
      <c r="C21" s="16"/>
      <c r="D21" s="37"/>
      <c r="E21" s="2" t="s">
        <v>58</v>
      </c>
      <c r="F21" s="16">
        <f t="shared" si="0"/>
        <v>0</v>
      </c>
      <c r="G21" s="16"/>
      <c r="H21" s="16"/>
      <c r="I21" s="16">
        <v>20</v>
      </c>
      <c r="J21" s="16">
        <v>0</v>
      </c>
      <c r="K21" s="16">
        <v>10</v>
      </c>
      <c r="L21" s="16">
        <v>0</v>
      </c>
      <c r="M21" s="16">
        <v>0</v>
      </c>
      <c r="N21" s="16">
        <v>10</v>
      </c>
      <c r="O21" s="16">
        <v>0</v>
      </c>
      <c r="P21" s="33"/>
    </row>
    <row r="22" spans="1:16" s="34" customFormat="1" ht="12.75">
      <c r="A22" s="51" t="s">
        <v>61</v>
      </c>
      <c r="B22" s="3" t="s">
        <v>40</v>
      </c>
      <c r="C22" s="16"/>
      <c r="D22" s="4">
        <v>1</v>
      </c>
      <c r="E22" s="16"/>
      <c r="F22" s="16">
        <f t="shared" si="0"/>
        <v>2</v>
      </c>
      <c r="G22" s="16">
        <v>2</v>
      </c>
      <c r="H22" s="16"/>
      <c r="I22" s="16">
        <v>12</v>
      </c>
      <c r="J22" s="16">
        <v>6</v>
      </c>
      <c r="K22" s="16">
        <v>0</v>
      </c>
      <c r="L22" s="16">
        <v>6</v>
      </c>
      <c r="M22" s="16">
        <v>0</v>
      </c>
      <c r="N22" s="16">
        <v>0</v>
      </c>
      <c r="O22" s="16">
        <v>0</v>
      </c>
      <c r="P22" s="25" t="s">
        <v>67</v>
      </c>
    </row>
    <row r="23" spans="1:16" s="27" customFormat="1" ht="12.75">
      <c r="A23" s="51" t="s">
        <v>62</v>
      </c>
      <c r="B23" s="3" t="s">
        <v>43</v>
      </c>
      <c r="C23" s="16"/>
      <c r="D23" s="16">
        <v>1</v>
      </c>
      <c r="E23" s="16"/>
      <c r="F23" s="16"/>
      <c r="G23" s="16"/>
      <c r="H23" s="16"/>
      <c r="I23" s="16">
        <v>12</v>
      </c>
      <c r="J23" s="26">
        <v>6</v>
      </c>
      <c r="K23" s="26">
        <v>0</v>
      </c>
      <c r="L23" s="26">
        <v>6</v>
      </c>
      <c r="M23" s="26">
        <v>0</v>
      </c>
      <c r="N23" s="26">
        <v>0</v>
      </c>
      <c r="O23" s="26">
        <v>0</v>
      </c>
      <c r="P23" s="25" t="s">
        <v>67</v>
      </c>
    </row>
    <row r="24" spans="1:16" s="27" customFormat="1" ht="12.75">
      <c r="A24" s="51" t="s">
        <v>63</v>
      </c>
      <c r="B24" s="42" t="s">
        <v>44</v>
      </c>
      <c r="C24" s="37"/>
      <c r="D24" s="4">
        <v>2</v>
      </c>
      <c r="E24" s="37"/>
      <c r="F24" s="16">
        <f t="shared" si="0"/>
        <v>1</v>
      </c>
      <c r="G24" s="37"/>
      <c r="H24" s="37">
        <v>1</v>
      </c>
      <c r="I24" s="37">
        <v>12</v>
      </c>
      <c r="J24" s="16">
        <v>0</v>
      </c>
      <c r="K24" s="16">
        <v>0</v>
      </c>
      <c r="L24" s="16">
        <v>0</v>
      </c>
      <c r="M24" s="16">
        <v>6</v>
      </c>
      <c r="N24" s="16">
        <v>6</v>
      </c>
      <c r="O24" s="16">
        <v>0</v>
      </c>
      <c r="P24" s="25" t="s">
        <v>68</v>
      </c>
    </row>
    <row r="25" spans="1:16" s="34" customFormat="1" ht="12.75">
      <c r="A25" s="51" t="s">
        <v>64</v>
      </c>
      <c r="B25" s="3" t="s">
        <v>42</v>
      </c>
      <c r="C25" s="16"/>
      <c r="D25" s="4">
        <v>2</v>
      </c>
      <c r="E25" s="16"/>
      <c r="F25" s="16"/>
      <c r="G25" s="16"/>
      <c r="H25" s="16"/>
      <c r="I25" s="16">
        <v>12</v>
      </c>
      <c r="J25" s="16">
        <v>0</v>
      </c>
      <c r="K25" s="16">
        <v>0</v>
      </c>
      <c r="L25" s="16">
        <v>0</v>
      </c>
      <c r="M25" s="16">
        <v>6</v>
      </c>
      <c r="N25" s="16">
        <v>6</v>
      </c>
      <c r="O25" s="16">
        <v>0</v>
      </c>
      <c r="P25" s="25" t="s">
        <v>68</v>
      </c>
    </row>
    <row r="26" spans="1:16" s="27" customFormat="1" ht="12.75">
      <c r="A26" s="72"/>
      <c r="B26" s="3"/>
      <c r="C26" s="37"/>
      <c r="D26" s="4"/>
      <c r="E26" s="37"/>
      <c r="F26" s="16"/>
      <c r="G26" s="37"/>
      <c r="H26" s="37"/>
      <c r="I26" s="37"/>
      <c r="J26" s="16"/>
      <c r="K26" s="16"/>
      <c r="L26" s="16"/>
      <c r="M26" s="16"/>
      <c r="N26" s="16"/>
      <c r="O26" s="16"/>
      <c r="P26" s="25"/>
    </row>
    <row r="27" spans="1:16" s="12" customFormat="1" ht="12.75">
      <c r="A27" s="74"/>
      <c r="B27" s="96" t="s">
        <v>22</v>
      </c>
      <c r="C27" s="97"/>
      <c r="D27" s="97"/>
      <c r="E27" s="97"/>
      <c r="F27" s="11"/>
      <c r="G27" s="97"/>
      <c r="H27" s="97"/>
      <c r="I27" s="97"/>
      <c r="J27" s="11"/>
      <c r="K27" s="11"/>
      <c r="L27" s="11"/>
      <c r="M27" s="11"/>
      <c r="N27" s="11"/>
      <c r="O27" s="11"/>
      <c r="P27" s="10"/>
    </row>
    <row r="28" spans="1:16" ht="12.75">
      <c r="A28" s="73">
        <v>13</v>
      </c>
      <c r="B28" s="3" t="s">
        <v>71</v>
      </c>
      <c r="C28" s="37"/>
      <c r="D28" s="4">
        <v>1</v>
      </c>
      <c r="E28" s="37"/>
      <c r="F28" s="16">
        <f t="shared" si="0"/>
        <v>2</v>
      </c>
      <c r="G28" s="37">
        <v>2</v>
      </c>
      <c r="H28" s="37"/>
      <c r="I28" s="37">
        <v>8</v>
      </c>
      <c r="J28" s="16">
        <v>0</v>
      </c>
      <c r="K28" s="16">
        <v>4</v>
      </c>
      <c r="L28" s="16">
        <v>4</v>
      </c>
      <c r="M28" s="16">
        <v>0</v>
      </c>
      <c r="N28" s="16">
        <v>0</v>
      </c>
      <c r="O28" s="16">
        <v>0</v>
      </c>
      <c r="P28" s="25"/>
    </row>
    <row r="29" spans="1:16" ht="12.75">
      <c r="A29" s="73">
        <v>14</v>
      </c>
      <c r="B29" s="24" t="s">
        <v>81</v>
      </c>
      <c r="C29" s="7">
        <v>2</v>
      </c>
      <c r="D29" s="8">
        <v>2</v>
      </c>
      <c r="E29" s="7"/>
      <c r="F29" s="16">
        <f t="shared" si="0"/>
        <v>4</v>
      </c>
      <c r="G29" s="7"/>
      <c r="H29" s="7">
        <v>4</v>
      </c>
      <c r="I29" s="7">
        <v>25</v>
      </c>
      <c r="J29" s="5">
        <v>0</v>
      </c>
      <c r="K29" s="5">
        <v>0</v>
      </c>
      <c r="L29" s="5">
        <v>0</v>
      </c>
      <c r="M29" s="5">
        <v>15</v>
      </c>
      <c r="N29" s="5">
        <v>10</v>
      </c>
      <c r="O29" s="5">
        <v>0</v>
      </c>
      <c r="P29" s="25"/>
    </row>
    <row r="30" spans="1:16" s="1" customFormat="1" ht="12.75">
      <c r="A30" s="51">
        <v>15</v>
      </c>
      <c r="B30" s="3" t="s">
        <v>72</v>
      </c>
      <c r="C30" s="2"/>
      <c r="D30" s="2">
        <v>2</v>
      </c>
      <c r="E30" s="2"/>
      <c r="F30" s="16">
        <f t="shared" si="0"/>
        <v>2</v>
      </c>
      <c r="G30" s="2"/>
      <c r="H30" s="2">
        <v>2</v>
      </c>
      <c r="I30" s="2">
        <v>8</v>
      </c>
      <c r="J30" s="2">
        <v>0</v>
      </c>
      <c r="K30" s="2">
        <v>0</v>
      </c>
      <c r="L30" s="2">
        <v>0</v>
      </c>
      <c r="M30" s="2">
        <v>8</v>
      </c>
      <c r="N30" s="2">
        <v>0</v>
      </c>
      <c r="O30" s="2">
        <v>0</v>
      </c>
      <c r="P30" s="25"/>
    </row>
    <row r="31" spans="1:16" s="12" customFormat="1" ht="12.75">
      <c r="A31" s="74"/>
      <c r="B31" s="10" t="s">
        <v>11</v>
      </c>
      <c r="C31" s="11">
        <f>COUNT(C12:C30)</f>
        <v>6</v>
      </c>
      <c r="D31" s="10"/>
      <c r="E31" s="10"/>
      <c r="F31" s="11">
        <f>SUM(F12:F30)</f>
        <v>60</v>
      </c>
      <c r="G31" s="11">
        <f>SUM(G12:G30)</f>
        <v>27</v>
      </c>
      <c r="H31" s="11">
        <f>SUM(H12:H30)</f>
        <v>33</v>
      </c>
      <c r="I31" s="11">
        <f>SUM(I12:I22)+I24+SUM(I28:I30)</f>
        <v>325</v>
      </c>
      <c r="J31" s="11">
        <f aca="true" t="shared" si="1" ref="J31:O31">SUM(J12:J22)+J24+SUM(J28:J30)</f>
        <v>67</v>
      </c>
      <c r="K31" s="11">
        <f t="shared" si="1"/>
        <v>45</v>
      </c>
      <c r="L31" s="11">
        <f t="shared" si="1"/>
        <v>26</v>
      </c>
      <c r="M31" s="11">
        <f t="shared" si="1"/>
        <v>123</v>
      </c>
      <c r="N31" s="11">
        <f t="shared" si="1"/>
        <v>58</v>
      </c>
      <c r="O31" s="11">
        <f t="shared" si="1"/>
        <v>6</v>
      </c>
      <c r="P31" s="10"/>
    </row>
    <row r="32" spans="1:16" s="12" customFormat="1" ht="12.75">
      <c r="A32" s="56"/>
      <c r="B32" s="17" t="s">
        <v>18</v>
      </c>
      <c r="C32" s="18"/>
      <c r="D32" s="18"/>
      <c r="E32" s="18"/>
      <c r="F32" s="18"/>
      <c r="G32" s="18"/>
      <c r="H32" s="18"/>
      <c r="J32" s="115">
        <f>SUM(J31:L31)</f>
        <v>138</v>
      </c>
      <c r="K32" s="115"/>
      <c r="L32" s="115"/>
      <c r="M32" s="115">
        <f>SUM(M31:O31)</f>
        <v>187</v>
      </c>
      <c r="N32" s="115"/>
      <c r="O32" s="115"/>
      <c r="P32" s="13"/>
    </row>
    <row r="33" spans="1:16" s="12" customFormat="1" ht="12.75">
      <c r="A33" s="56"/>
      <c r="B33" s="84" t="s">
        <v>90</v>
      </c>
      <c r="C33" s="83"/>
      <c r="D33" s="83"/>
      <c r="E33" s="83"/>
      <c r="F33" s="27">
        <f>SUM(F12:F25)</f>
        <v>52</v>
      </c>
      <c r="G33" s="27">
        <f>SUM(G12:G25)</f>
        <v>25</v>
      </c>
      <c r="H33" s="27">
        <f>SUM(H12:H25)</f>
        <v>27</v>
      </c>
      <c r="I33" s="56"/>
      <c r="J33" s="56"/>
      <c r="K33" s="43"/>
      <c r="L33" s="43"/>
      <c r="M33" s="43"/>
      <c r="N33" s="43"/>
      <c r="O33" s="43"/>
      <c r="P33" s="13"/>
    </row>
    <row r="34" spans="1:16" s="12" customFormat="1" ht="12.75">
      <c r="A34" s="56"/>
      <c r="B34" s="84" t="s">
        <v>91</v>
      </c>
      <c r="C34" s="83"/>
      <c r="D34" s="83"/>
      <c r="E34" s="83"/>
      <c r="F34" s="27">
        <f>SUM(F28:F30)</f>
        <v>8</v>
      </c>
      <c r="G34" s="27">
        <f>SUM(G28:G30)</f>
        <v>2</v>
      </c>
      <c r="H34" s="27">
        <f>SUM(H28:H30)</f>
        <v>6</v>
      </c>
      <c r="I34" s="56"/>
      <c r="J34" s="56"/>
      <c r="K34" s="43"/>
      <c r="L34" s="1"/>
      <c r="M34" s="1"/>
      <c r="N34" s="1"/>
      <c r="O34" s="43"/>
      <c r="P34" s="13"/>
    </row>
    <row r="35" spans="1:16" s="1" customFormat="1" ht="12.75">
      <c r="A35" s="75"/>
      <c r="B35" s="57"/>
      <c r="C35" s="83"/>
      <c r="D35" s="83"/>
      <c r="E35" s="83"/>
      <c r="F35" s="58"/>
      <c r="G35" s="58">
        <f>+SUM(G33:G34)</f>
        <v>27</v>
      </c>
      <c r="H35" s="58">
        <f>+SUM(H33:H34)</f>
        <v>33</v>
      </c>
      <c r="I35" s="56"/>
      <c r="J35" s="56"/>
      <c r="P35" s="27"/>
    </row>
    <row r="36" spans="1:16" ht="12.75">
      <c r="A36" s="75"/>
      <c r="B36" s="66"/>
      <c r="C36" s="93"/>
      <c r="D36" s="93"/>
      <c r="E36" s="93"/>
      <c r="F36" s="1"/>
      <c r="G36" s="1"/>
      <c r="H36" s="1"/>
      <c r="I36" s="58"/>
      <c r="J36" s="58"/>
      <c r="K36" s="1"/>
      <c r="L36" s="1"/>
      <c r="M36" s="1"/>
      <c r="N36" s="1"/>
      <c r="O36" s="1"/>
      <c r="P36" s="27"/>
    </row>
    <row r="37" spans="2:5" ht="12.75">
      <c r="B37" s="106" t="s">
        <v>27</v>
      </c>
      <c r="C37" s="107"/>
      <c r="D37" s="107"/>
      <c r="E37" s="107"/>
    </row>
    <row r="38" spans="1:15" s="35" customFormat="1" ht="12.75">
      <c r="A38" s="76"/>
      <c r="B38" s="35" t="s">
        <v>19</v>
      </c>
      <c r="F38" s="35">
        <f aca="true" t="shared" si="2" ref="F38:O38">SUM(F12:F17)</f>
        <v>34</v>
      </c>
      <c r="I38" s="35">
        <f t="shared" si="2"/>
        <v>150</v>
      </c>
      <c r="J38" s="35">
        <f t="shared" si="2"/>
        <v>31</v>
      </c>
      <c r="K38" s="35">
        <f t="shared" si="2"/>
        <v>31</v>
      </c>
      <c r="L38" s="35">
        <f t="shared" si="2"/>
        <v>16</v>
      </c>
      <c r="M38" s="35">
        <f t="shared" si="2"/>
        <v>64</v>
      </c>
      <c r="N38" s="35">
        <f t="shared" si="2"/>
        <v>2</v>
      </c>
      <c r="O38" s="35">
        <f t="shared" si="2"/>
        <v>6</v>
      </c>
    </row>
    <row r="39" spans="1:15" s="23" customFormat="1" ht="12.75">
      <c r="A39" s="77"/>
      <c r="B39" s="23" t="s">
        <v>20</v>
      </c>
      <c r="F39" s="48">
        <f>SUM(F18:F20)</f>
        <v>15</v>
      </c>
      <c r="G39" s="48"/>
      <c r="H39" s="48"/>
      <c r="I39" s="23">
        <f>SUM(I18:I20)</f>
        <v>90</v>
      </c>
      <c r="J39" s="23">
        <f aca="true" t="shared" si="3" ref="J39:O39">SUM(J18:J20)</f>
        <v>30</v>
      </c>
      <c r="K39" s="23">
        <f t="shared" si="3"/>
        <v>0</v>
      </c>
      <c r="L39" s="23">
        <f t="shared" si="3"/>
        <v>0</v>
      </c>
      <c r="M39" s="23">
        <f t="shared" si="3"/>
        <v>30</v>
      </c>
      <c r="N39" s="23">
        <f t="shared" si="3"/>
        <v>30</v>
      </c>
      <c r="O39" s="23">
        <f t="shared" si="3"/>
        <v>0</v>
      </c>
    </row>
    <row r="40" spans="2:15" ht="12.75">
      <c r="B40" s="40" t="s">
        <v>21</v>
      </c>
      <c r="F40">
        <f>SUM(F38:F39)</f>
        <v>49</v>
      </c>
      <c r="I40">
        <f aca="true" t="shared" si="4" ref="I40:O40">SUM(I38:I39)</f>
        <v>240</v>
      </c>
      <c r="J40">
        <f t="shared" si="4"/>
        <v>61</v>
      </c>
      <c r="K40">
        <f t="shared" si="4"/>
        <v>31</v>
      </c>
      <c r="L40">
        <f t="shared" si="4"/>
        <v>16</v>
      </c>
      <c r="M40">
        <f t="shared" si="4"/>
        <v>94</v>
      </c>
      <c r="N40">
        <f t="shared" si="4"/>
        <v>32</v>
      </c>
      <c r="O40">
        <f t="shared" si="4"/>
        <v>6</v>
      </c>
    </row>
    <row r="44" spans="2:15" ht="12.75">
      <c r="B44" s="14" t="s">
        <v>83</v>
      </c>
      <c r="D44" s="14"/>
      <c r="E44" s="19" t="s">
        <v>13</v>
      </c>
      <c r="F44" s="19" t="s">
        <v>0</v>
      </c>
      <c r="G44" s="19"/>
      <c r="H44" s="19"/>
      <c r="I44" s="19"/>
      <c r="J44" s="14"/>
      <c r="K44" s="14"/>
      <c r="L44" s="14"/>
      <c r="M44" s="14"/>
      <c r="N44" s="14"/>
      <c r="O44" s="14"/>
    </row>
    <row r="45" spans="2:15" ht="12.75">
      <c r="B45" t="s">
        <v>105</v>
      </c>
      <c r="D45" s="15"/>
      <c r="E45" s="52">
        <f>I45/I48</f>
        <v>0.4967741935483871</v>
      </c>
      <c r="F45" s="19" t="s">
        <v>14</v>
      </c>
      <c r="G45" s="19"/>
      <c r="H45" s="19"/>
      <c r="I45" s="19">
        <f>J66+M66</f>
        <v>77</v>
      </c>
      <c r="J45" s="14"/>
      <c r="K45" s="14"/>
      <c r="L45" s="14"/>
      <c r="M45" s="14"/>
      <c r="N45" s="14"/>
      <c r="O45" s="14"/>
    </row>
    <row r="46" spans="2:15" ht="12.75">
      <c r="B46" t="s">
        <v>32</v>
      </c>
      <c r="D46" s="15"/>
      <c r="E46" s="52">
        <f>I46/I48</f>
        <v>0.4645161290322581</v>
      </c>
      <c r="F46" s="19" t="s">
        <v>15</v>
      </c>
      <c r="G46" s="19"/>
      <c r="H46" s="19"/>
      <c r="I46" s="19">
        <f>K66+N66</f>
        <v>72</v>
      </c>
      <c r="J46" s="14"/>
      <c r="K46" s="14"/>
      <c r="L46" s="14"/>
      <c r="M46" s="14"/>
      <c r="N46" s="14"/>
      <c r="O46" s="14"/>
    </row>
    <row r="47" spans="2:15" ht="12.75">
      <c r="B47" t="s">
        <v>46</v>
      </c>
      <c r="D47" s="15"/>
      <c r="E47" s="52">
        <f>I47/I48</f>
        <v>0.03870967741935484</v>
      </c>
      <c r="F47" s="19" t="s">
        <v>16</v>
      </c>
      <c r="G47" s="19"/>
      <c r="H47" s="19"/>
      <c r="I47" s="19">
        <f>L66+O66</f>
        <v>6</v>
      </c>
      <c r="J47" s="14"/>
      <c r="K47" s="14"/>
      <c r="L47" s="14"/>
      <c r="M47" s="14"/>
      <c r="N47" s="14"/>
      <c r="O47" s="14"/>
    </row>
    <row r="48" spans="2:15" ht="12.75">
      <c r="B48" t="s">
        <v>26</v>
      </c>
      <c r="D48" s="14"/>
      <c r="E48" s="52">
        <f>SUM(E45:E47)</f>
        <v>1</v>
      </c>
      <c r="F48" s="19" t="s">
        <v>2</v>
      </c>
      <c r="G48" s="19"/>
      <c r="H48" s="19"/>
      <c r="I48" s="19">
        <f>SUM(I45:I47)</f>
        <v>155</v>
      </c>
      <c r="J48" s="14"/>
      <c r="K48" s="14"/>
      <c r="L48" s="14"/>
      <c r="M48" s="14"/>
      <c r="N48" s="14"/>
      <c r="O48" s="14"/>
    </row>
    <row r="49" ht="12.75">
      <c r="B49" t="s">
        <v>28</v>
      </c>
    </row>
    <row r="50" spans="1:16" ht="12.75">
      <c r="A50" s="116" t="s">
        <v>12</v>
      </c>
      <c r="B50" s="117" t="s">
        <v>3</v>
      </c>
      <c r="C50" s="117" t="s">
        <v>84</v>
      </c>
      <c r="D50" s="117"/>
      <c r="E50" s="117"/>
      <c r="F50" s="103" t="s">
        <v>4</v>
      </c>
      <c r="G50" s="104"/>
      <c r="H50" s="105"/>
      <c r="I50" s="120" t="s">
        <v>5</v>
      </c>
      <c r="J50" s="121"/>
      <c r="K50" s="121"/>
      <c r="L50" s="121"/>
      <c r="M50" s="121"/>
      <c r="N50" s="121"/>
      <c r="O50" s="122"/>
      <c r="P50" s="108" t="s">
        <v>6</v>
      </c>
    </row>
    <row r="51" spans="1:16" ht="12.75">
      <c r="A51" s="116"/>
      <c r="B51" s="118"/>
      <c r="C51" s="101" t="s">
        <v>7</v>
      </c>
      <c r="D51" s="99" t="s">
        <v>85</v>
      </c>
      <c r="E51" s="99" t="s">
        <v>86</v>
      </c>
      <c r="F51" s="101" t="s">
        <v>21</v>
      </c>
      <c r="G51" s="101" t="s">
        <v>92</v>
      </c>
      <c r="H51" s="101" t="s">
        <v>93</v>
      </c>
      <c r="I51" s="99" t="s">
        <v>89</v>
      </c>
      <c r="J51" s="111" t="s">
        <v>92</v>
      </c>
      <c r="K51" s="112"/>
      <c r="L51" s="113"/>
      <c r="M51" s="111" t="s">
        <v>93</v>
      </c>
      <c r="N51" s="112"/>
      <c r="O51" s="113"/>
      <c r="P51" s="109"/>
    </row>
    <row r="52" spans="1:16" ht="12.75">
      <c r="A52" s="116"/>
      <c r="B52" s="119"/>
      <c r="C52" s="102"/>
      <c r="D52" s="100"/>
      <c r="E52" s="100"/>
      <c r="F52" s="102"/>
      <c r="G52" s="102"/>
      <c r="H52" s="102"/>
      <c r="I52" s="100"/>
      <c r="J52" s="59" t="s">
        <v>8</v>
      </c>
      <c r="K52" s="51" t="s">
        <v>9</v>
      </c>
      <c r="L52" s="51" t="s">
        <v>10</v>
      </c>
      <c r="M52" s="51" t="s">
        <v>8</v>
      </c>
      <c r="N52" s="51" t="s">
        <v>9</v>
      </c>
      <c r="O52" s="51" t="s">
        <v>10</v>
      </c>
      <c r="P52" s="110"/>
    </row>
    <row r="53" spans="1:16" ht="12.75">
      <c r="A53" s="70">
        <v>1</v>
      </c>
      <c r="B53" s="28" t="s">
        <v>47</v>
      </c>
      <c r="C53" s="29">
        <v>3</v>
      </c>
      <c r="D53" s="29">
        <v>3</v>
      </c>
      <c r="E53" s="29"/>
      <c r="F53" s="30">
        <f>G53+H53</f>
        <v>9</v>
      </c>
      <c r="G53" s="29">
        <v>9</v>
      </c>
      <c r="H53" s="29"/>
      <c r="I53" s="29">
        <v>30</v>
      </c>
      <c r="J53" s="30">
        <v>15</v>
      </c>
      <c r="K53" s="30">
        <v>15</v>
      </c>
      <c r="L53" s="30">
        <v>0</v>
      </c>
      <c r="M53" s="30">
        <v>0</v>
      </c>
      <c r="N53" s="30">
        <v>0</v>
      </c>
      <c r="O53" s="30">
        <v>0</v>
      </c>
      <c r="P53" s="28"/>
    </row>
    <row r="54" spans="1:16" ht="12.75">
      <c r="A54" s="71">
        <v>2</v>
      </c>
      <c r="B54" s="39" t="s">
        <v>48</v>
      </c>
      <c r="C54" s="38">
        <v>4</v>
      </c>
      <c r="D54" s="38">
        <v>4</v>
      </c>
      <c r="E54" s="38"/>
      <c r="F54" s="38">
        <f aca="true" t="shared" si="5" ref="F54:F65">G54+H54</f>
        <v>8</v>
      </c>
      <c r="G54" s="38"/>
      <c r="H54" s="38">
        <v>8</v>
      </c>
      <c r="I54" s="38">
        <v>30</v>
      </c>
      <c r="J54" s="21">
        <v>0</v>
      </c>
      <c r="K54" s="21">
        <v>0</v>
      </c>
      <c r="L54" s="21">
        <v>0</v>
      </c>
      <c r="M54" s="21">
        <v>15</v>
      </c>
      <c r="N54" s="21">
        <v>15</v>
      </c>
      <c r="O54" s="21">
        <v>0</v>
      </c>
      <c r="P54" s="20"/>
    </row>
    <row r="55" spans="1:16" ht="12.75">
      <c r="A55" s="72">
        <v>3</v>
      </c>
      <c r="B55" s="3" t="s">
        <v>41</v>
      </c>
      <c r="C55" s="4"/>
      <c r="D55" s="4"/>
      <c r="E55" s="4" t="s">
        <v>59</v>
      </c>
      <c r="F55" s="4">
        <f t="shared" si="5"/>
        <v>20</v>
      </c>
      <c r="G55" s="4">
        <v>8</v>
      </c>
      <c r="H55" s="4">
        <v>12</v>
      </c>
      <c r="I55" s="4">
        <v>30</v>
      </c>
      <c r="J55" s="2">
        <v>0</v>
      </c>
      <c r="K55" s="2">
        <v>15</v>
      </c>
      <c r="L55" s="2">
        <v>0</v>
      </c>
      <c r="M55" s="2">
        <v>0</v>
      </c>
      <c r="N55" s="2">
        <v>15</v>
      </c>
      <c r="O55" s="2">
        <v>0</v>
      </c>
      <c r="P55" s="25"/>
    </row>
    <row r="56" spans="1:16" ht="12.75">
      <c r="A56" s="51">
        <v>4</v>
      </c>
      <c r="B56" s="6" t="s">
        <v>51</v>
      </c>
      <c r="C56" s="7"/>
      <c r="D56" s="8">
        <v>3</v>
      </c>
      <c r="E56" s="7"/>
      <c r="F56" s="4">
        <f t="shared" si="5"/>
        <v>4</v>
      </c>
      <c r="G56" s="2">
        <v>4</v>
      </c>
      <c r="H56" s="2"/>
      <c r="I56" s="2">
        <v>8</v>
      </c>
      <c r="J56" s="2">
        <v>2</v>
      </c>
      <c r="K56" s="2">
        <v>0</v>
      </c>
      <c r="L56" s="2">
        <v>6</v>
      </c>
      <c r="M56" s="2">
        <v>0</v>
      </c>
      <c r="N56" s="2">
        <v>0</v>
      </c>
      <c r="O56" s="2">
        <v>0</v>
      </c>
      <c r="P56" s="25"/>
    </row>
    <row r="57" spans="1:16" ht="12.75">
      <c r="A57" s="51">
        <v>5</v>
      </c>
      <c r="B57" s="6" t="s">
        <v>49</v>
      </c>
      <c r="C57" s="7"/>
      <c r="D57" s="8">
        <v>3</v>
      </c>
      <c r="E57" s="7"/>
      <c r="F57" s="4">
        <f t="shared" si="5"/>
        <v>2</v>
      </c>
      <c r="G57" s="2">
        <v>2</v>
      </c>
      <c r="H57" s="2"/>
      <c r="I57" s="2">
        <v>6</v>
      </c>
      <c r="J57" s="2">
        <v>0</v>
      </c>
      <c r="K57" s="2">
        <v>6</v>
      </c>
      <c r="L57" s="2">
        <v>0</v>
      </c>
      <c r="M57" s="2">
        <v>0</v>
      </c>
      <c r="N57" s="2">
        <v>0</v>
      </c>
      <c r="O57" s="2">
        <v>0</v>
      </c>
      <c r="P57" s="25"/>
    </row>
    <row r="58" spans="1:16" ht="12.75">
      <c r="A58" s="51" t="s">
        <v>65</v>
      </c>
      <c r="B58" s="3" t="s">
        <v>50</v>
      </c>
      <c r="C58" s="16">
        <v>4</v>
      </c>
      <c r="D58" s="4">
        <v>4</v>
      </c>
      <c r="E58" s="2"/>
      <c r="F58" s="4">
        <f t="shared" si="5"/>
        <v>5</v>
      </c>
      <c r="G58" s="2"/>
      <c r="H58" s="2">
        <v>5</v>
      </c>
      <c r="I58" s="2">
        <v>12</v>
      </c>
      <c r="J58" s="2">
        <v>0</v>
      </c>
      <c r="K58" s="2">
        <v>0</v>
      </c>
      <c r="L58" s="2">
        <v>0</v>
      </c>
      <c r="M58" s="2">
        <v>6</v>
      </c>
      <c r="N58" s="2">
        <v>6</v>
      </c>
      <c r="O58" s="2">
        <v>0</v>
      </c>
      <c r="P58" s="25" t="s">
        <v>69</v>
      </c>
    </row>
    <row r="59" spans="1:16" ht="12.75">
      <c r="A59" s="51" t="s">
        <v>66</v>
      </c>
      <c r="B59" s="6" t="s">
        <v>52</v>
      </c>
      <c r="C59" s="16">
        <v>4</v>
      </c>
      <c r="D59" s="8">
        <v>4</v>
      </c>
      <c r="E59" s="7"/>
      <c r="F59" s="4">
        <f t="shared" si="5"/>
        <v>0</v>
      </c>
      <c r="G59" s="7"/>
      <c r="H59" s="7"/>
      <c r="I59" s="7">
        <v>12</v>
      </c>
      <c r="J59" s="5">
        <v>0</v>
      </c>
      <c r="K59" s="5">
        <v>0</v>
      </c>
      <c r="L59" s="5">
        <v>0</v>
      </c>
      <c r="M59" s="5">
        <v>6</v>
      </c>
      <c r="N59" s="5">
        <v>6</v>
      </c>
      <c r="O59" s="5">
        <v>0</v>
      </c>
      <c r="P59" s="25" t="s">
        <v>69</v>
      </c>
    </row>
    <row r="60" spans="1:16" ht="12.75">
      <c r="A60" s="72"/>
      <c r="B60" s="3"/>
      <c r="C60" s="16"/>
      <c r="D60" s="4"/>
      <c r="E60" s="2"/>
      <c r="F60" s="4"/>
      <c r="G60" s="2"/>
      <c r="H60" s="2"/>
      <c r="I60" s="2"/>
      <c r="J60" s="2"/>
      <c r="K60" s="2"/>
      <c r="L60" s="2"/>
      <c r="M60" s="2"/>
      <c r="N60" s="2"/>
      <c r="O60" s="2"/>
      <c r="P60" s="25"/>
    </row>
    <row r="61" spans="1:16" s="14" customFormat="1" ht="12.75">
      <c r="A61" s="74"/>
      <c r="B61" s="96" t="s">
        <v>22</v>
      </c>
      <c r="C61" s="11"/>
      <c r="D61" s="11"/>
      <c r="E61" s="11"/>
      <c r="F61" s="97"/>
      <c r="G61" s="11"/>
      <c r="H61" s="11"/>
      <c r="I61" s="11"/>
      <c r="J61" s="11"/>
      <c r="K61" s="11"/>
      <c r="L61" s="11"/>
      <c r="M61" s="11"/>
      <c r="N61" s="11"/>
      <c r="O61" s="11"/>
      <c r="P61" s="10"/>
    </row>
    <row r="62" spans="1:16" ht="12.75">
      <c r="A62" s="51">
        <v>7</v>
      </c>
      <c r="B62" s="3" t="s">
        <v>107</v>
      </c>
      <c r="C62" s="16">
        <v>3</v>
      </c>
      <c r="D62" s="2"/>
      <c r="E62" s="2"/>
      <c r="F62" s="4">
        <f t="shared" si="5"/>
        <v>5</v>
      </c>
      <c r="G62" s="2">
        <v>5</v>
      </c>
      <c r="H62" s="2"/>
      <c r="I62" s="2">
        <v>16</v>
      </c>
      <c r="J62" s="2">
        <v>16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5"/>
    </row>
    <row r="63" spans="1:16" ht="12.75">
      <c r="A63" s="78">
        <v>8</v>
      </c>
      <c r="B63" s="63" t="s">
        <v>82</v>
      </c>
      <c r="C63" s="64">
        <v>3</v>
      </c>
      <c r="D63" s="65"/>
      <c r="E63" s="65"/>
      <c r="F63" s="4">
        <f t="shared" si="5"/>
        <v>3</v>
      </c>
      <c r="G63" s="65">
        <v>3</v>
      </c>
      <c r="H63" s="65"/>
      <c r="I63" s="65">
        <v>7</v>
      </c>
      <c r="J63" s="65">
        <v>7</v>
      </c>
      <c r="K63" s="65">
        <v>0</v>
      </c>
      <c r="L63" s="65">
        <v>0</v>
      </c>
      <c r="M63" s="65">
        <v>0</v>
      </c>
      <c r="N63" s="65">
        <v>0</v>
      </c>
      <c r="O63" s="65">
        <v>0</v>
      </c>
      <c r="P63" s="25"/>
    </row>
    <row r="64" spans="1:16" ht="12.75">
      <c r="A64" s="51">
        <v>9</v>
      </c>
      <c r="B64" s="3" t="s">
        <v>108</v>
      </c>
      <c r="C64" s="37"/>
      <c r="D64" s="4">
        <v>4</v>
      </c>
      <c r="E64" s="4"/>
      <c r="F64" s="4">
        <f t="shared" si="5"/>
        <v>2</v>
      </c>
      <c r="G64" s="4"/>
      <c r="H64" s="4">
        <v>2</v>
      </c>
      <c r="I64" s="4">
        <v>8</v>
      </c>
      <c r="J64" s="2">
        <v>0</v>
      </c>
      <c r="K64" s="2">
        <v>0</v>
      </c>
      <c r="L64" s="2">
        <v>0</v>
      </c>
      <c r="M64" s="2">
        <v>8</v>
      </c>
      <c r="N64" s="2">
        <v>0</v>
      </c>
      <c r="O64" s="2">
        <v>0</v>
      </c>
      <c r="P64" s="25"/>
    </row>
    <row r="65" spans="1:16" ht="12.75">
      <c r="A65" s="51">
        <v>10</v>
      </c>
      <c r="B65" s="3" t="s">
        <v>73</v>
      </c>
      <c r="C65" s="37"/>
      <c r="D65" s="4">
        <v>4</v>
      </c>
      <c r="E65" s="4"/>
      <c r="F65" s="4">
        <f t="shared" si="5"/>
        <v>2</v>
      </c>
      <c r="G65" s="4"/>
      <c r="H65" s="4">
        <v>2</v>
      </c>
      <c r="I65" s="4">
        <v>8</v>
      </c>
      <c r="J65" s="2">
        <v>0</v>
      </c>
      <c r="K65" s="2">
        <v>0</v>
      </c>
      <c r="L65" s="2">
        <v>0</v>
      </c>
      <c r="M65" s="2">
        <v>8</v>
      </c>
      <c r="N65" s="2">
        <v>0</v>
      </c>
      <c r="O65" s="2">
        <v>0</v>
      </c>
      <c r="P65" s="25"/>
    </row>
    <row r="66" spans="1:16" ht="12.75">
      <c r="A66" s="74"/>
      <c r="B66" s="10" t="s">
        <v>11</v>
      </c>
      <c r="C66" s="11">
        <v>5</v>
      </c>
      <c r="D66" s="10"/>
      <c r="E66" s="10"/>
      <c r="F66" s="11">
        <f>SUM(F53:F65)</f>
        <v>60</v>
      </c>
      <c r="G66" s="11">
        <f>SUM(G53:G65)</f>
        <v>31</v>
      </c>
      <c r="H66" s="11">
        <f>SUM(H53:H65)</f>
        <v>29</v>
      </c>
      <c r="I66" s="11">
        <f>SUM(I53:I58)+SUM(I62:I65)</f>
        <v>155</v>
      </c>
      <c r="J66" s="11">
        <f aca="true" t="shared" si="6" ref="J66:O66">SUM(J53:J58)+SUM(J62:J65)</f>
        <v>40</v>
      </c>
      <c r="K66" s="11">
        <f t="shared" si="6"/>
        <v>36</v>
      </c>
      <c r="L66" s="11">
        <f t="shared" si="6"/>
        <v>6</v>
      </c>
      <c r="M66" s="11">
        <f t="shared" si="6"/>
        <v>37</v>
      </c>
      <c r="N66" s="11">
        <f t="shared" si="6"/>
        <v>36</v>
      </c>
      <c r="O66" s="11">
        <f t="shared" si="6"/>
        <v>0</v>
      </c>
      <c r="P66" s="10"/>
    </row>
    <row r="67" spans="1:16" ht="12.75">
      <c r="A67" s="62"/>
      <c r="B67" s="14" t="s">
        <v>18</v>
      </c>
      <c r="C67" s="14"/>
      <c r="D67" s="14"/>
      <c r="E67" s="14"/>
      <c r="F67" s="14"/>
      <c r="G67" s="14"/>
      <c r="H67" s="14"/>
      <c r="I67" s="14"/>
      <c r="J67" s="114">
        <f>SUM(J66:L66)</f>
        <v>82</v>
      </c>
      <c r="K67" s="114"/>
      <c r="L67" s="114"/>
      <c r="M67" s="114">
        <f>SUM(M66:O66)</f>
        <v>73</v>
      </c>
      <c r="N67" s="114"/>
      <c r="O67" s="114"/>
      <c r="P67" s="13"/>
    </row>
    <row r="68" spans="1:16" ht="12.75">
      <c r="A68" s="62"/>
      <c r="B68" s="84" t="s">
        <v>90</v>
      </c>
      <c r="C68" s="83"/>
      <c r="D68" s="83"/>
      <c r="E68" s="83"/>
      <c r="F68" s="27">
        <f>SUM(F53:F59)</f>
        <v>48</v>
      </c>
      <c r="G68" s="27">
        <f>SUM(G53:G59)</f>
        <v>23</v>
      </c>
      <c r="H68" s="27">
        <f>SUM(H53:H59)</f>
        <v>25</v>
      </c>
      <c r="I68" s="14"/>
      <c r="J68" s="41"/>
      <c r="K68" s="41"/>
      <c r="L68" s="41"/>
      <c r="M68" s="41"/>
      <c r="N68" s="41"/>
      <c r="O68" s="41"/>
      <c r="P68" s="13"/>
    </row>
    <row r="69" spans="1:16" ht="12.75">
      <c r="A69" s="87"/>
      <c r="B69" s="84" t="s">
        <v>91</v>
      </c>
      <c r="C69" s="83"/>
      <c r="D69" s="83"/>
      <c r="E69" s="83"/>
      <c r="F69" s="27">
        <f>SUM(F62:F65)</f>
        <v>12</v>
      </c>
      <c r="G69" s="27">
        <f>SUM(G62:G65)</f>
        <v>8</v>
      </c>
      <c r="H69" s="27">
        <f>SUM(H62:H65)</f>
        <v>4</v>
      </c>
      <c r="I69" s="56"/>
      <c r="J69" s="56"/>
      <c r="K69" s="41"/>
      <c r="L69" s="41"/>
      <c r="M69" s="41"/>
      <c r="N69" s="41"/>
      <c r="O69" s="41"/>
      <c r="P69" s="13"/>
    </row>
    <row r="70" spans="1:16" ht="12.75">
      <c r="A70" s="87"/>
      <c r="B70" s="57"/>
      <c r="C70" s="83"/>
      <c r="D70" s="83"/>
      <c r="E70" s="83"/>
      <c r="F70" s="58"/>
      <c r="G70" s="58">
        <f>SUM(G68:G69)</f>
        <v>31</v>
      </c>
      <c r="H70" s="58">
        <f>SUM(H68:H69)</f>
        <v>29</v>
      </c>
      <c r="I70" s="56"/>
      <c r="J70" s="56"/>
      <c r="K70" s="41"/>
      <c r="L70" s="41"/>
      <c r="M70" s="41"/>
      <c r="N70" s="41"/>
      <c r="O70" s="41"/>
      <c r="P70" s="13"/>
    </row>
    <row r="71" spans="1:16" ht="12.75">
      <c r="A71" s="87"/>
      <c r="B71" s="57"/>
      <c r="C71" s="83"/>
      <c r="D71" s="83"/>
      <c r="E71" s="83"/>
      <c r="F71" s="58"/>
      <c r="G71" s="58"/>
      <c r="H71" s="58"/>
      <c r="I71" s="56"/>
      <c r="J71" s="56"/>
      <c r="K71" s="41"/>
      <c r="L71" s="41"/>
      <c r="M71" s="41"/>
      <c r="N71" s="41"/>
      <c r="O71" s="41"/>
      <c r="P71" s="13"/>
    </row>
    <row r="72" spans="1:16" ht="12.75">
      <c r="A72" s="87"/>
      <c r="B72" s="12"/>
      <c r="C72" s="12"/>
      <c r="D72" s="12"/>
      <c r="E72" s="12"/>
      <c r="F72" s="12"/>
      <c r="G72" s="12"/>
      <c r="H72" s="12"/>
      <c r="I72" s="58"/>
      <c r="J72" s="58"/>
      <c r="K72" s="41"/>
      <c r="L72" s="41"/>
      <c r="M72" s="41"/>
      <c r="N72" s="41"/>
      <c r="O72" s="41"/>
      <c r="P72" s="13"/>
    </row>
    <row r="73" spans="1:16" ht="12.75">
      <c r="A73" s="62"/>
      <c r="B73" s="106" t="s">
        <v>27</v>
      </c>
      <c r="C73" s="107"/>
      <c r="D73" s="107"/>
      <c r="E73" s="107"/>
      <c r="P73" s="13"/>
    </row>
    <row r="74" spans="1:16" ht="12.75">
      <c r="A74" s="62"/>
      <c r="B74" s="35" t="s">
        <v>19</v>
      </c>
      <c r="C74" s="35"/>
      <c r="D74" s="35"/>
      <c r="E74" s="35"/>
      <c r="F74" s="35">
        <f>SUM(F53:F53)</f>
        <v>9</v>
      </c>
      <c r="G74" s="35"/>
      <c r="H74" s="35"/>
      <c r="I74" s="35">
        <f>SUM(I53:I53)</f>
        <v>30</v>
      </c>
      <c r="J74" s="35">
        <f aca="true" t="shared" si="7" ref="J74:O74">SUM(J53:J53)</f>
        <v>15</v>
      </c>
      <c r="K74" s="35">
        <f t="shared" si="7"/>
        <v>15</v>
      </c>
      <c r="L74" s="35">
        <f t="shared" si="7"/>
        <v>0</v>
      </c>
      <c r="M74" s="35">
        <f t="shared" si="7"/>
        <v>0</v>
      </c>
      <c r="N74" s="35">
        <f t="shared" si="7"/>
        <v>0</v>
      </c>
      <c r="O74" s="35">
        <f t="shared" si="7"/>
        <v>0</v>
      </c>
      <c r="P74" s="13"/>
    </row>
    <row r="75" spans="1:16" ht="12.75">
      <c r="A75" s="62"/>
      <c r="B75" s="23" t="s">
        <v>20</v>
      </c>
      <c r="C75" s="23"/>
      <c r="D75" s="23"/>
      <c r="E75" s="23"/>
      <c r="F75" s="23">
        <f>SUM(F54:F54)</f>
        <v>8</v>
      </c>
      <c r="G75" s="23"/>
      <c r="H75" s="23"/>
      <c r="I75" s="23">
        <f>SUM(I54:I54)</f>
        <v>30</v>
      </c>
      <c r="J75" s="23">
        <f aca="true" t="shared" si="8" ref="J75:O75">SUM(J54:J54)</f>
        <v>0</v>
      </c>
      <c r="K75" s="23">
        <f t="shared" si="8"/>
        <v>0</v>
      </c>
      <c r="L75" s="23">
        <f t="shared" si="8"/>
        <v>0</v>
      </c>
      <c r="M75" s="23">
        <f t="shared" si="8"/>
        <v>15</v>
      </c>
      <c r="N75" s="23">
        <f t="shared" si="8"/>
        <v>15</v>
      </c>
      <c r="O75" s="23">
        <f t="shared" si="8"/>
        <v>0</v>
      </c>
      <c r="P75" s="13"/>
    </row>
    <row r="76" spans="2:15" ht="12.75">
      <c r="B76" s="40" t="s">
        <v>21</v>
      </c>
      <c r="F76">
        <f>SUM(F74:F75)</f>
        <v>17</v>
      </c>
      <c r="I76">
        <f aca="true" t="shared" si="9" ref="I76:O76">SUM(I73:I75)</f>
        <v>60</v>
      </c>
      <c r="J76">
        <f t="shared" si="9"/>
        <v>15</v>
      </c>
      <c r="K76">
        <f t="shared" si="9"/>
        <v>15</v>
      </c>
      <c r="L76">
        <f t="shared" si="9"/>
        <v>0</v>
      </c>
      <c r="M76">
        <f t="shared" si="9"/>
        <v>15</v>
      </c>
      <c r="N76">
        <f t="shared" si="9"/>
        <v>15</v>
      </c>
      <c r="O76">
        <f t="shared" si="9"/>
        <v>0</v>
      </c>
    </row>
    <row r="77" ht="12.75">
      <c r="B77" s="40"/>
    </row>
    <row r="78" ht="12.75">
      <c r="B78" s="40"/>
    </row>
    <row r="79" ht="12.75">
      <c r="B79" s="40"/>
    </row>
    <row r="80" ht="12.75">
      <c r="B80" s="40"/>
    </row>
    <row r="81" ht="12.75">
      <c r="B81" s="40"/>
    </row>
    <row r="82" spans="2:6" ht="12.75">
      <c r="B82" s="88" t="s">
        <v>100</v>
      </c>
      <c r="C82" s="12"/>
      <c r="D82" s="12"/>
      <c r="E82" s="12"/>
      <c r="F82" s="12">
        <f>F83+F84</f>
        <v>120</v>
      </c>
    </row>
    <row r="83" spans="2:6" ht="12.75">
      <c r="B83" s="66" t="s">
        <v>101</v>
      </c>
      <c r="C83" s="12"/>
      <c r="D83" s="12"/>
      <c r="E83" s="12"/>
      <c r="F83" s="12">
        <f>F33+F68</f>
        <v>100</v>
      </c>
    </row>
    <row r="84" spans="2:6" ht="12.75">
      <c r="B84" s="66" t="s">
        <v>102</v>
      </c>
      <c r="C84" s="12"/>
      <c r="D84" s="12"/>
      <c r="E84" s="12"/>
      <c r="F84" s="12">
        <f>F34+F69</f>
        <v>20</v>
      </c>
    </row>
    <row r="85" ht="12.75">
      <c r="B85" s="40"/>
    </row>
    <row r="86" ht="12.75">
      <c r="B86" s="40"/>
    </row>
    <row r="87" ht="12.75">
      <c r="B87" s="55"/>
    </row>
    <row r="88" spans="2:5" ht="12.75">
      <c r="B88" t="s">
        <v>27</v>
      </c>
      <c r="D88" t="s">
        <v>53</v>
      </c>
      <c r="E88" t="s">
        <v>54</v>
      </c>
    </row>
    <row r="89" spans="1:15" s="35" customFormat="1" ht="12.75">
      <c r="A89" s="76"/>
      <c r="B89" s="35" t="s">
        <v>19</v>
      </c>
      <c r="D89" s="35">
        <v>180</v>
      </c>
      <c r="E89" s="35">
        <v>24</v>
      </c>
      <c r="F89" s="35">
        <f>+F38+F74</f>
        <v>43</v>
      </c>
      <c r="I89" s="35">
        <f aca="true" t="shared" si="10" ref="I89:O90">+I38+I74</f>
        <v>180</v>
      </c>
      <c r="J89" s="35">
        <f t="shared" si="10"/>
        <v>46</v>
      </c>
      <c r="K89" s="35">
        <f t="shared" si="10"/>
        <v>46</v>
      </c>
      <c r="L89" s="35">
        <f t="shared" si="10"/>
        <v>16</v>
      </c>
      <c r="M89" s="35">
        <f t="shared" si="10"/>
        <v>64</v>
      </c>
      <c r="N89" s="35">
        <f t="shared" si="10"/>
        <v>2</v>
      </c>
      <c r="O89" s="35">
        <f t="shared" si="10"/>
        <v>6</v>
      </c>
    </row>
    <row r="90" spans="1:15" s="23" customFormat="1" ht="12.75">
      <c r="A90" s="77"/>
      <c r="B90" s="23" t="s">
        <v>20</v>
      </c>
      <c r="D90" s="23">
        <v>120</v>
      </c>
      <c r="E90" s="23">
        <v>17</v>
      </c>
      <c r="F90" s="60">
        <f>+F39+F75</f>
        <v>23</v>
      </c>
      <c r="G90" s="60"/>
      <c r="H90" s="60"/>
      <c r="I90" s="23">
        <f t="shared" si="10"/>
        <v>120</v>
      </c>
      <c r="J90" s="23">
        <f t="shared" si="10"/>
        <v>30</v>
      </c>
      <c r="K90" s="23">
        <f t="shared" si="10"/>
        <v>0</v>
      </c>
      <c r="L90" s="23">
        <f t="shared" si="10"/>
        <v>0</v>
      </c>
      <c r="M90" s="23">
        <f t="shared" si="10"/>
        <v>45</v>
      </c>
      <c r="N90" s="23">
        <f t="shared" si="10"/>
        <v>45</v>
      </c>
      <c r="O90" s="23">
        <f t="shared" si="10"/>
        <v>0</v>
      </c>
    </row>
    <row r="91" spans="2:15" ht="12.75">
      <c r="B91" s="49" t="s">
        <v>21</v>
      </c>
      <c r="D91" s="49">
        <f>SUM(D89:D90)</f>
        <v>300</v>
      </c>
      <c r="E91" s="49">
        <f>SUM(E89:E90)</f>
        <v>41</v>
      </c>
      <c r="F91" s="49">
        <f>SUM(F89:F90)</f>
        <v>66</v>
      </c>
      <c r="G91" s="49"/>
      <c r="H91" s="49"/>
      <c r="I91" s="49">
        <f aca="true" t="shared" si="11" ref="I91:O91">SUM(I89:I90)</f>
        <v>300</v>
      </c>
      <c r="J91" s="49">
        <f t="shared" si="11"/>
        <v>76</v>
      </c>
      <c r="K91" s="49">
        <f t="shared" si="11"/>
        <v>46</v>
      </c>
      <c r="L91" s="49">
        <f t="shared" si="11"/>
        <v>16</v>
      </c>
      <c r="M91" s="49">
        <f t="shared" si="11"/>
        <v>109</v>
      </c>
      <c r="N91" s="49">
        <f t="shared" si="11"/>
        <v>47</v>
      </c>
      <c r="O91" s="49">
        <f t="shared" si="11"/>
        <v>6</v>
      </c>
    </row>
    <row r="92" spans="6:15" ht="12.75">
      <c r="F92" s="14"/>
      <c r="G92" s="14"/>
      <c r="H92" s="14"/>
      <c r="I92" s="14"/>
      <c r="J92" s="14"/>
      <c r="K92" s="14"/>
      <c r="L92" s="14"/>
      <c r="M92" s="14"/>
      <c r="N92" s="14"/>
      <c r="O92" s="14"/>
    </row>
    <row r="94" spans="2:10" ht="12.75">
      <c r="B94" s="41" t="s">
        <v>30</v>
      </c>
      <c r="C94" s="14"/>
      <c r="D94" s="66" t="s">
        <v>94</v>
      </c>
      <c r="E94" s="14"/>
      <c r="F94" s="14"/>
      <c r="G94" s="14"/>
      <c r="H94" s="14"/>
      <c r="I94" s="66" t="s">
        <v>95</v>
      </c>
      <c r="J94" s="14"/>
    </row>
    <row r="95" spans="2:10" ht="12.75">
      <c r="B95" s="14"/>
      <c r="C95" s="89" t="s">
        <v>21</v>
      </c>
      <c r="D95" s="89" t="s">
        <v>17</v>
      </c>
      <c r="E95" s="40" t="s">
        <v>96</v>
      </c>
      <c r="F95" s="89" t="s">
        <v>17</v>
      </c>
      <c r="G95" s="89"/>
      <c r="H95" s="89"/>
      <c r="I95" s="40" t="s">
        <v>96</v>
      </c>
      <c r="J95" s="89" t="s">
        <v>17</v>
      </c>
    </row>
    <row r="96" spans="2:10" ht="12.75">
      <c r="B96" s="41" t="s">
        <v>23</v>
      </c>
      <c r="C96" s="14">
        <f>+E96+I96</f>
        <v>267</v>
      </c>
      <c r="D96" s="53">
        <f>+C96/C$99</f>
        <v>0.55625</v>
      </c>
      <c r="E96" s="54">
        <f>SUM(J12:J25)+SUM(M12:M25)+SUM(J53:J59)+SUM(M53:M59)-J23-J25-M23-M25-J59-M59</f>
        <v>205</v>
      </c>
      <c r="F96" s="53">
        <f>+E96/E$99</f>
        <v>0.5125</v>
      </c>
      <c r="G96" s="53"/>
      <c r="H96" s="53"/>
      <c r="I96" s="54">
        <f>SUM(J28:J30)+SUM(M28:M30)+SUM(J62:J65)+SUM(M62:M65)</f>
        <v>62</v>
      </c>
      <c r="J96" s="53">
        <f>+I96/I$99</f>
        <v>0.775</v>
      </c>
    </row>
    <row r="97" spans="2:10" ht="12.75">
      <c r="B97" s="41" t="s">
        <v>24</v>
      </c>
      <c r="C97" s="14">
        <f>+E97+I97</f>
        <v>175</v>
      </c>
      <c r="D97" s="53">
        <f>+C97/C$99</f>
        <v>0.3645833333333333</v>
      </c>
      <c r="E97" s="54">
        <f>SUM(K12:K25)+SUM(N12:N25)+SUM(K53:K59)+SUM(N53:N59)-K23-K25-N23-N25-K59-N59</f>
        <v>161</v>
      </c>
      <c r="F97" s="53">
        <f>+E97/E$99</f>
        <v>0.4025</v>
      </c>
      <c r="G97" s="53"/>
      <c r="H97" s="53"/>
      <c r="I97" s="54">
        <f>SUM(K28:K30)+SUM(N28:N30)+SUM(K62:K65)+SUM(N62:N65)</f>
        <v>14</v>
      </c>
      <c r="J97" s="53">
        <f>+I97/I$99</f>
        <v>0.175</v>
      </c>
    </row>
    <row r="98" spans="2:10" ht="12.75">
      <c r="B98" s="41" t="s">
        <v>25</v>
      </c>
      <c r="C98" s="14">
        <f>+E98+I98</f>
        <v>38</v>
      </c>
      <c r="D98" s="53">
        <f>+C98/C$99</f>
        <v>0.07916666666666666</v>
      </c>
      <c r="E98" s="54">
        <f>SUM(L12:L25)+SUM(O12:O25)+SUM(L53:L59)+SUM(O53:O59)-L23-L25-O23-O25-L59-O59</f>
        <v>34</v>
      </c>
      <c r="F98" s="53">
        <f>+E98/E$99</f>
        <v>0.085</v>
      </c>
      <c r="G98" s="53"/>
      <c r="H98" s="53"/>
      <c r="I98" s="54">
        <f>SUM(L28:L30)+SUM(O28:O30)+SUM(L62:L65)+SUM(O62:O65)</f>
        <v>4</v>
      </c>
      <c r="J98" s="53">
        <f>+I98/I$99</f>
        <v>0.05</v>
      </c>
    </row>
    <row r="99" spans="2:10" ht="12.75">
      <c r="B99" s="41" t="s">
        <v>21</v>
      </c>
      <c r="C99" s="14">
        <f>+E99+I99</f>
        <v>480</v>
      </c>
      <c r="D99" s="53">
        <f>+C99/C$99</f>
        <v>1</v>
      </c>
      <c r="E99" s="14">
        <f>SUM(E96:E98)</f>
        <v>400</v>
      </c>
      <c r="F99" s="53">
        <f>+E99/E$99</f>
        <v>1</v>
      </c>
      <c r="G99" s="53"/>
      <c r="H99" s="53"/>
      <c r="I99" s="14">
        <f>SUM(I96:I98)</f>
        <v>80</v>
      </c>
      <c r="J99" s="53">
        <f>+I99/I$99</f>
        <v>1</v>
      </c>
    </row>
    <row r="106" spans="1:4" ht="12.75">
      <c r="A106"/>
      <c r="C106" s="62" t="s">
        <v>103</v>
      </c>
      <c r="D106" s="62" t="s">
        <v>17</v>
      </c>
    </row>
    <row r="107" spans="1:4" ht="12.75">
      <c r="A107"/>
      <c r="B107" s="12" t="s">
        <v>70</v>
      </c>
      <c r="C107" s="90">
        <f>+SUM(C108:C110)</f>
        <v>166</v>
      </c>
      <c r="D107" s="91">
        <f>(C107/480)*100</f>
        <v>34.583333333333336</v>
      </c>
    </row>
    <row r="108" spans="1:3" ht="12.75">
      <c r="A108"/>
      <c r="B108" s="94" t="s">
        <v>98</v>
      </c>
      <c r="C108">
        <v>36</v>
      </c>
    </row>
    <row r="109" spans="1:3" ht="12.75">
      <c r="A109"/>
      <c r="B109" s="94" t="s">
        <v>41</v>
      </c>
      <c r="C109">
        <v>50</v>
      </c>
    </row>
    <row r="110" spans="1:3" ht="12.75">
      <c r="A110"/>
      <c r="B110" s="94" t="s">
        <v>97</v>
      </c>
      <c r="C110">
        <v>80</v>
      </c>
    </row>
  </sheetData>
  <sheetProtection/>
  <mergeCells count="36">
    <mergeCell ref="P9:P11"/>
    <mergeCell ref="F10:F11"/>
    <mergeCell ref="J10:L10"/>
    <mergeCell ref="M10:O10"/>
    <mergeCell ref="A9:A11"/>
    <mergeCell ref="B9:B11"/>
    <mergeCell ref="C9:E9"/>
    <mergeCell ref="I9:O9"/>
    <mergeCell ref="C10:C11"/>
    <mergeCell ref="D10:D11"/>
    <mergeCell ref="J32:L32"/>
    <mergeCell ref="M32:O32"/>
    <mergeCell ref="B37:E37"/>
    <mergeCell ref="A50:A52"/>
    <mergeCell ref="B50:B52"/>
    <mergeCell ref="C50:E50"/>
    <mergeCell ref="I50:O50"/>
    <mergeCell ref="D51:D52"/>
    <mergeCell ref="C51:C52"/>
    <mergeCell ref="I51:I52"/>
    <mergeCell ref="B73:E73"/>
    <mergeCell ref="P50:P52"/>
    <mergeCell ref="F51:F52"/>
    <mergeCell ref="J51:L51"/>
    <mergeCell ref="M51:O51"/>
    <mergeCell ref="J67:L67"/>
    <mergeCell ref="M67:O67"/>
    <mergeCell ref="G51:G52"/>
    <mergeCell ref="H51:H52"/>
    <mergeCell ref="E51:E52"/>
    <mergeCell ref="E10:E11"/>
    <mergeCell ref="G10:G11"/>
    <mergeCell ref="H10:H11"/>
    <mergeCell ref="I10:I11"/>
    <mergeCell ref="F9:H9"/>
    <mergeCell ref="F50:H50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9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33.75390625" style="0" customWidth="1"/>
    <col min="3" max="4" width="7.25390625" style="0" customWidth="1"/>
    <col min="5" max="5" width="7.75390625" style="0" customWidth="1"/>
    <col min="6" max="6" width="7.25390625" style="0" customWidth="1"/>
    <col min="7" max="8" width="3.75390625" style="0" customWidth="1"/>
    <col min="9" max="10" width="7.25390625" style="0" customWidth="1"/>
    <col min="11" max="15" width="5.75390625" style="0" customWidth="1"/>
    <col min="16" max="16" width="23.75390625" style="19" bestFit="1" customWidth="1"/>
    <col min="17" max="17" width="10.25390625" style="0" bestFit="1" customWidth="1"/>
  </cols>
  <sheetData>
    <row r="1" spans="1:16" s="61" customFormat="1" ht="15.75">
      <c r="A1" s="61" t="s">
        <v>106</v>
      </c>
      <c r="P1" s="14"/>
    </row>
    <row r="2" spans="2:18" ht="12.75">
      <c r="B2" s="14"/>
      <c r="E2" s="19"/>
      <c r="F2" s="19"/>
      <c r="G2" s="19"/>
      <c r="H2" s="19"/>
      <c r="I2" s="19"/>
      <c r="Q2" s="14"/>
      <c r="R2" s="14"/>
    </row>
    <row r="3" spans="2:18" ht="12.75">
      <c r="B3" s="14" t="s">
        <v>99</v>
      </c>
      <c r="E3" s="19" t="s">
        <v>13</v>
      </c>
      <c r="F3" s="19" t="s">
        <v>0</v>
      </c>
      <c r="G3" s="19"/>
      <c r="H3" s="19"/>
      <c r="I3" s="19"/>
      <c r="Q3" s="14"/>
      <c r="R3" s="14"/>
    </row>
    <row r="4" spans="2:18" ht="12.75">
      <c r="B4" t="s">
        <v>105</v>
      </c>
      <c r="E4" s="52">
        <f>I4/I7</f>
        <v>0.5555555555555556</v>
      </c>
      <c r="F4" s="19" t="s">
        <v>14</v>
      </c>
      <c r="G4" s="19"/>
      <c r="H4" s="19"/>
      <c r="I4" s="19">
        <f>J30+M30</f>
        <v>175</v>
      </c>
      <c r="Q4" s="15"/>
      <c r="R4" s="14"/>
    </row>
    <row r="5" spans="2:18" ht="12.75">
      <c r="B5" t="s">
        <v>32</v>
      </c>
      <c r="E5" s="52">
        <f>I5/I7</f>
        <v>0.3396825396825397</v>
      </c>
      <c r="F5" s="19" t="s">
        <v>15</v>
      </c>
      <c r="G5" s="19"/>
      <c r="H5" s="19"/>
      <c r="I5" s="19">
        <f>K30+N30</f>
        <v>107</v>
      </c>
      <c r="Q5" s="15"/>
      <c r="R5" s="14"/>
    </row>
    <row r="6" spans="2:18" ht="12.75">
      <c r="B6" t="s">
        <v>45</v>
      </c>
      <c r="E6" s="52">
        <f>I6/I7</f>
        <v>0.10476190476190476</v>
      </c>
      <c r="F6" s="19" t="s">
        <v>16</v>
      </c>
      <c r="G6" s="19"/>
      <c r="H6" s="19"/>
      <c r="I6" s="19">
        <f>L30+O30</f>
        <v>33</v>
      </c>
      <c r="Q6" s="15"/>
      <c r="R6" s="14"/>
    </row>
    <row r="7" spans="2:18" ht="12.75">
      <c r="B7" t="s">
        <v>26</v>
      </c>
      <c r="E7" s="52">
        <f>SUM(E4:E6)</f>
        <v>1</v>
      </c>
      <c r="F7" s="19" t="s">
        <v>2</v>
      </c>
      <c r="G7" s="19"/>
      <c r="H7" s="19"/>
      <c r="I7" s="19">
        <f>SUM(I4:I6)</f>
        <v>315</v>
      </c>
      <c r="Q7" s="14"/>
      <c r="R7" s="14"/>
    </row>
    <row r="8" ht="12.75">
      <c r="B8" t="s">
        <v>29</v>
      </c>
    </row>
    <row r="9" spans="1:16" ht="12.75" customHeight="1">
      <c r="A9" s="116" t="s">
        <v>12</v>
      </c>
      <c r="B9" s="116" t="s">
        <v>3</v>
      </c>
      <c r="C9" s="117" t="s">
        <v>84</v>
      </c>
      <c r="D9" s="117"/>
      <c r="E9" s="117"/>
      <c r="F9" s="103" t="s">
        <v>4</v>
      </c>
      <c r="G9" s="104"/>
      <c r="H9" s="105"/>
      <c r="I9" s="117" t="s">
        <v>5</v>
      </c>
      <c r="J9" s="116"/>
      <c r="K9" s="116"/>
      <c r="L9" s="116"/>
      <c r="M9" s="116"/>
      <c r="N9" s="116"/>
      <c r="O9" s="116"/>
      <c r="P9" s="108" t="s">
        <v>6</v>
      </c>
    </row>
    <row r="10" spans="1:16" s="1" customFormat="1" ht="12.75" customHeight="1">
      <c r="A10" s="116"/>
      <c r="B10" s="120"/>
      <c r="C10" s="101" t="s">
        <v>7</v>
      </c>
      <c r="D10" s="99" t="s">
        <v>85</v>
      </c>
      <c r="E10" s="99" t="s">
        <v>86</v>
      </c>
      <c r="F10" s="101" t="s">
        <v>21</v>
      </c>
      <c r="G10" s="101" t="s">
        <v>87</v>
      </c>
      <c r="H10" s="101" t="s">
        <v>88</v>
      </c>
      <c r="I10" s="99" t="s">
        <v>89</v>
      </c>
      <c r="J10" s="111" t="s">
        <v>87</v>
      </c>
      <c r="K10" s="112"/>
      <c r="L10" s="113"/>
      <c r="M10" s="111" t="s">
        <v>88</v>
      </c>
      <c r="N10" s="112"/>
      <c r="O10" s="113"/>
      <c r="P10" s="109"/>
    </row>
    <row r="11" spans="1:16" s="1" customFormat="1" ht="12.75">
      <c r="A11" s="116"/>
      <c r="B11" s="120"/>
      <c r="C11" s="102"/>
      <c r="D11" s="100"/>
      <c r="E11" s="100"/>
      <c r="F11" s="102"/>
      <c r="G11" s="102"/>
      <c r="H11" s="102"/>
      <c r="I11" s="100"/>
      <c r="J11" s="59" t="s">
        <v>8</v>
      </c>
      <c r="K11" s="51" t="s">
        <v>9</v>
      </c>
      <c r="L11" s="51" t="s">
        <v>10</v>
      </c>
      <c r="M11" s="51" t="s">
        <v>8</v>
      </c>
      <c r="N11" s="51" t="s">
        <v>9</v>
      </c>
      <c r="O11" s="51" t="s">
        <v>10</v>
      </c>
      <c r="P11" s="110"/>
    </row>
    <row r="12" spans="1:16" s="31" customFormat="1" ht="12.75">
      <c r="A12" s="69">
        <v>1</v>
      </c>
      <c r="B12" s="46" t="s">
        <v>33</v>
      </c>
      <c r="C12" s="47">
        <v>1</v>
      </c>
      <c r="D12" s="47">
        <v>1</v>
      </c>
      <c r="E12" s="32"/>
      <c r="F12" s="44">
        <f>G12+H12</f>
        <v>7</v>
      </c>
      <c r="G12" s="67">
        <v>7</v>
      </c>
      <c r="H12" s="67"/>
      <c r="I12" s="29">
        <v>30</v>
      </c>
      <c r="J12" s="44">
        <v>15</v>
      </c>
      <c r="K12" s="30">
        <v>15</v>
      </c>
      <c r="L12" s="30">
        <v>0</v>
      </c>
      <c r="M12" s="30">
        <v>0</v>
      </c>
      <c r="N12" s="30">
        <v>0</v>
      </c>
      <c r="O12" s="30">
        <v>0</v>
      </c>
      <c r="P12" s="45"/>
    </row>
    <row r="13" spans="1:16" s="31" customFormat="1" ht="12.75">
      <c r="A13" s="69">
        <v>2</v>
      </c>
      <c r="B13" s="46" t="s">
        <v>57</v>
      </c>
      <c r="C13" s="47"/>
      <c r="D13" s="47">
        <v>2</v>
      </c>
      <c r="E13" s="32"/>
      <c r="F13" s="44">
        <f aca="true" t="shared" si="0" ref="F13:F24">G13+H13</f>
        <v>6</v>
      </c>
      <c r="G13" s="67"/>
      <c r="H13" s="67">
        <v>6</v>
      </c>
      <c r="I13" s="29">
        <v>30</v>
      </c>
      <c r="J13" s="44">
        <v>0</v>
      </c>
      <c r="K13" s="30">
        <v>0</v>
      </c>
      <c r="L13" s="30">
        <v>0</v>
      </c>
      <c r="M13" s="30">
        <v>30</v>
      </c>
      <c r="N13" s="30">
        <v>0</v>
      </c>
      <c r="O13" s="30">
        <v>0</v>
      </c>
      <c r="P13" s="45"/>
    </row>
    <row r="14" spans="1:16" s="31" customFormat="1" ht="12.75">
      <c r="A14" s="69">
        <v>3</v>
      </c>
      <c r="B14" s="46" t="s">
        <v>34</v>
      </c>
      <c r="C14" s="47"/>
      <c r="D14" s="47">
        <v>1</v>
      </c>
      <c r="E14" s="32"/>
      <c r="F14" s="44">
        <f t="shared" si="0"/>
        <v>4</v>
      </c>
      <c r="G14" s="67">
        <v>4</v>
      </c>
      <c r="H14" s="67"/>
      <c r="I14" s="29">
        <v>18</v>
      </c>
      <c r="J14" s="44">
        <v>6</v>
      </c>
      <c r="K14" s="30">
        <v>6</v>
      </c>
      <c r="L14" s="30">
        <v>6</v>
      </c>
      <c r="M14" s="30">
        <v>0</v>
      </c>
      <c r="N14" s="30">
        <v>0</v>
      </c>
      <c r="O14" s="30">
        <v>0</v>
      </c>
      <c r="P14" s="45"/>
    </row>
    <row r="15" spans="1:16" s="31" customFormat="1" ht="25.5">
      <c r="A15" s="70">
        <v>4</v>
      </c>
      <c r="B15" s="79" t="s">
        <v>36</v>
      </c>
      <c r="C15" s="70">
        <v>2</v>
      </c>
      <c r="D15" s="80">
        <v>2</v>
      </c>
      <c r="E15" s="70"/>
      <c r="F15" s="95">
        <f t="shared" si="0"/>
        <v>3</v>
      </c>
      <c r="G15" s="70"/>
      <c r="H15" s="70">
        <v>3</v>
      </c>
      <c r="I15" s="70">
        <v>12</v>
      </c>
      <c r="J15" s="70">
        <v>0</v>
      </c>
      <c r="K15" s="70">
        <v>0</v>
      </c>
      <c r="L15" s="70">
        <v>0</v>
      </c>
      <c r="M15" s="70">
        <v>4</v>
      </c>
      <c r="N15" s="70">
        <v>2</v>
      </c>
      <c r="O15" s="70">
        <v>6</v>
      </c>
      <c r="P15" s="81"/>
    </row>
    <row r="16" spans="1:16" s="22" customFormat="1" ht="12.75">
      <c r="A16" s="70">
        <v>5</v>
      </c>
      <c r="B16" s="28" t="s">
        <v>35</v>
      </c>
      <c r="C16" s="29"/>
      <c r="D16" s="29">
        <v>2</v>
      </c>
      <c r="E16" s="29"/>
      <c r="F16" s="44">
        <f t="shared" si="0"/>
        <v>7</v>
      </c>
      <c r="G16" s="29"/>
      <c r="H16" s="29">
        <v>7</v>
      </c>
      <c r="I16" s="29">
        <v>30</v>
      </c>
      <c r="J16" s="30">
        <v>0</v>
      </c>
      <c r="K16" s="30">
        <v>0</v>
      </c>
      <c r="L16" s="30">
        <v>0</v>
      </c>
      <c r="M16" s="30">
        <v>30</v>
      </c>
      <c r="N16" s="30">
        <v>0</v>
      </c>
      <c r="O16" s="30">
        <v>0</v>
      </c>
      <c r="P16" s="28"/>
    </row>
    <row r="17" spans="1:16" s="22" customFormat="1" ht="12.75">
      <c r="A17" s="70">
        <v>6</v>
      </c>
      <c r="B17" s="28" t="s">
        <v>37</v>
      </c>
      <c r="C17" s="30">
        <v>1</v>
      </c>
      <c r="D17" s="29">
        <v>1</v>
      </c>
      <c r="E17" s="30"/>
      <c r="F17" s="44">
        <f t="shared" si="0"/>
        <v>7</v>
      </c>
      <c r="G17" s="30">
        <v>7</v>
      </c>
      <c r="H17" s="30"/>
      <c r="I17" s="30">
        <v>30</v>
      </c>
      <c r="J17" s="30">
        <v>10</v>
      </c>
      <c r="K17" s="30">
        <v>10</v>
      </c>
      <c r="L17" s="30">
        <v>10</v>
      </c>
      <c r="M17" s="30">
        <v>0</v>
      </c>
      <c r="N17" s="30">
        <v>0</v>
      </c>
      <c r="O17" s="30">
        <v>0</v>
      </c>
      <c r="P17" s="28"/>
    </row>
    <row r="18" spans="1:16" s="34" customFormat="1" ht="12.75">
      <c r="A18" s="71">
        <v>7</v>
      </c>
      <c r="B18" s="20" t="s">
        <v>39</v>
      </c>
      <c r="C18" s="21">
        <v>2</v>
      </c>
      <c r="D18" s="38">
        <v>2</v>
      </c>
      <c r="E18" s="21"/>
      <c r="F18" s="21">
        <f t="shared" si="0"/>
        <v>5</v>
      </c>
      <c r="G18" s="21"/>
      <c r="H18" s="21">
        <v>5</v>
      </c>
      <c r="I18" s="21">
        <v>30</v>
      </c>
      <c r="J18" s="21">
        <v>0</v>
      </c>
      <c r="K18" s="21">
        <v>0</v>
      </c>
      <c r="L18" s="21">
        <v>0</v>
      </c>
      <c r="M18" s="21">
        <v>15</v>
      </c>
      <c r="N18" s="21">
        <v>15</v>
      </c>
      <c r="O18" s="21">
        <v>0</v>
      </c>
      <c r="P18" s="20"/>
    </row>
    <row r="19" spans="1:16" s="34" customFormat="1" ht="12.75">
      <c r="A19" s="71">
        <v>8</v>
      </c>
      <c r="B19" s="20" t="s">
        <v>60</v>
      </c>
      <c r="C19" s="21"/>
      <c r="D19" s="38">
        <v>2</v>
      </c>
      <c r="E19" s="21"/>
      <c r="F19" s="21">
        <f t="shared" si="0"/>
        <v>5</v>
      </c>
      <c r="G19" s="21"/>
      <c r="H19" s="21">
        <v>5</v>
      </c>
      <c r="I19" s="21">
        <v>30</v>
      </c>
      <c r="J19" s="21">
        <v>0</v>
      </c>
      <c r="K19" s="21">
        <v>0</v>
      </c>
      <c r="L19" s="21">
        <v>0</v>
      </c>
      <c r="M19" s="21">
        <v>15</v>
      </c>
      <c r="N19" s="21">
        <v>15</v>
      </c>
      <c r="O19" s="21">
        <v>0</v>
      </c>
      <c r="P19" s="20"/>
    </row>
    <row r="20" spans="1:16" s="34" customFormat="1" ht="12.75">
      <c r="A20" s="71">
        <v>9</v>
      </c>
      <c r="B20" s="20" t="s">
        <v>38</v>
      </c>
      <c r="C20" s="21">
        <v>1</v>
      </c>
      <c r="D20" s="21"/>
      <c r="E20" s="21"/>
      <c r="F20" s="21">
        <f t="shared" si="0"/>
        <v>5</v>
      </c>
      <c r="G20" s="21">
        <v>5</v>
      </c>
      <c r="H20" s="21"/>
      <c r="I20" s="21">
        <v>30</v>
      </c>
      <c r="J20" s="21">
        <v>30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0"/>
    </row>
    <row r="21" spans="1:16" s="34" customFormat="1" ht="12.75">
      <c r="A21" s="72">
        <v>10</v>
      </c>
      <c r="B21" s="3" t="s">
        <v>41</v>
      </c>
      <c r="C21" s="16"/>
      <c r="D21" s="37"/>
      <c r="E21" s="2" t="s">
        <v>58</v>
      </c>
      <c r="F21" s="16">
        <f t="shared" si="0"/>
        <v>0</v>
      </c>
      <c r="G21" s="16"/>
      <c r="H21" s="16"/>
      <c r="I21" s="16">
        <v>20</v>
      </c>
      <c r="J21" s="16">
        <v>0</v>
      </c>
      <c r="K21" s="16">
        <v>10</v>
      </c>
      <c r="L21" s="16">
        <v>0</v>
      </c>
      <c r="M21" s="16">
        <v>0</v>
      </c>
      <c r="N21" s="16">
        <v>10</v>
      </c>
      <c r="O21" s="16">
        <v>0</v>
      </c>
      <c r="P21" s="33"/>
    </row>
    <row r="22" spans="1:16" s="36" customFormat="1" ht="12.75">
      <c r="A22" s="51" t="s">
        <v>61</v>
      </c>
      <c r="B22" s="3" t="s">
        <v>40</v>
      </c>
      <c r="C22" s="16"/>
      <c r="D22" s="4">
        <v>1</v>
      </c>
      <c r="E22" s="16"/>
      <c r="F22" s="16">
        <f t="shared" si="0"/>
        <v>2</v>
      </c>
      <c r="G22" s="16">
        <v>2</v>
      </c>
      <c r="H22" s="16"/>
      <c r="I22" s="16">
        <v>12</v>
      </c>
      <c r="J22" s="16">
        <v>6</v>
      </c>
      <c r="K22" s="16">
        <v>0</v>
      </c>
      <c r="L22" s="16">
        <v>6</v>
      </c>
      <c r="M22" s="16">
        <v>0</v>
      </c>
      <c r="N22" s="16">
        <v>0</v>
      </c>
      <c r="O22" s="16">
        <v>0</v>
      </c>
      <c r="P22" s="25" t="s">
        <v>67</v>
      </c>
    </row>
    <row r="23" spans="1:16" s="27" customFormat="1" ht="12.75">
      <c r="A23" s="51" t="s">
        <v>62</v>
      </c>
      <c r="B23" s="3" t="s">
        <v>43</v>
      </c>
      <c r="C23" s="16"/>
      <c r="D23" s="16">
        <v>1</v>
      </c>
      <c r="E23" s="16"/>
      <c r="F23" s="16"/>
      <c r="G23" s="16"/>
      <c r="H23" s="16"/>
      <c r="I23" s="16">
        <v>12</v>
      </c>
      <c r="J23" s="26">
        <v>6</v>
      </c>
      <c r="K23" s="26">
        <v>0</v>
      </c>
      <c r="L23" s="26">
        <v>6</v>
      </c>
      <c r="M23" s="26">
        <v>0</v>
      </c>
      <c r="N23" s="26">
        <v>0</v>
      </c>
      <c r="O23" s="26">
        <v>0</v>
      </c>
      <c r="P23" s="25" t="s">
        <v>67</v>
      </c>
    </row>
    <row r="24" spans="1:16" s="1" customFormat="1" ht="12.75">
      <c r="A24" s="51" t="s">
        <v>63</v>
      </c>
      <c r="B24" s="42" t="s">
        <v>44</v>
      </c>
      <c r="C24" s="37"/>
      <c r="D24" s="4">
        <v>2</v>
      </c>
      <c r="E24" s="37"/>
      <c r="F24" s="16">
        <f t="shared" si="0"/>
        <v>1</v>
      </c>
      <c r="G24" s="37"/>
      <c r="H24" s="37">
        <v>1</v>
      </c>
      <c r="I24" s="37">
        <v>12</v>
      </c>
      <c r="J24" s="16">
        <v>0</v>
      </c>
      <c r="K24" s="16">
        <v>0</v>
      </c>
      <c r="L24" s="16">
        <v>0</v>
      </c>
      <c r="M24" s="16">
        <v>6</v>
      </c>
      <c r="N24" s="16">
        <v>6</v>
      </c>
      <c r="O24" s="16">
        <v>0</v>
      </c>
      <c r="P24" s="25" t="s">
        <v>68</v>
      </c>
    </row>
    <row r="25" spans="1:16" s="1" customFormat="1" ht="12.75">
      <c r="A25" s="51" t="s">
        <v>64</v>
      </c>
      <c r="B25" s="3" t="s">
        <v>42</v>
      </c>
      <c r="C25" s="16"/>
      <c r="D25" s="4">
        <v>2</v>
      </c>
      <c r="E25" s="16"/>
      <c r="F25" s="16"/>
      <c r="G25" s="16"/>
      <c r="H25" s="16"/>
      <c r="I25" s="16">
        <v>12</v>
      </c>
      <c r="J25" s="16">
        <v>0</v>
      </c>
      <c r="K25" s="16">
        <v>0</v>
      </c>
      <c r="L25" s="16">
        <v>0</v>
      </c>
      <c r="M25" s="16">
        <v>6</v>
      </c>
      <c r="N25" s="16">
        <v>6</v>
      </c>
      <c r="O25" s="16">
        <v>0</v>
      </c>
      <c r="P25" s="25" t="s">
        <v>68</v>
      </c>
    </row>
    <row r="26" spans="1:16" s="1" customFormat="1" ht="12.75">
      <c r="A26" s="25"/>
      <c r="B26" s="42"/>
      <c r="C26" s="37"/>
      <c r="D26" s="4"/>
      <c r="E26" s="37"/>
      <c r="F26" s="16"/>
      <c r="G26" s="37"/>
      <c r="H26" s="37"/>
      <c r="I26" s="37"/>
      <c r="J26" s="16"/>
      <c r="K26" s="16"/>
      <c r="L26" s="16"/>
      <c r="M26" s="16"/>
      <c r="N26" s="16"/>
      <c r="O26" s="16"/>
      <c r="P26" s="25"/>
    </row>
    <row r="27" spans="1:16" s="12" customFormat="1" ht="12.75">
      <c r="A27" s="10"/>
      <c r="B27" s="96" t="s">
        <v>22</v>
      </c>
      <c r="C27" s="11"/>
      <c r="D27" s="11"/>
      <c r="E27" s="11"/>
      <c r="F27" s="11"/>
      <c r="G27" s="11"/>
      <c r="H27" s="11"/>
      <c r="I27" s="11"/>
      <c r="J27" s="98"/>
      <c r="K27" s="98"/>
      <c r="L27" s="98"/>
      <c r="M27" s="98"/>
      <c r="N27" s="98"/>
      <c r="O27" s="98"/>
      <c r="P27" s="10"/>
    </row>
    <row r="28" spans="1:16" s="1" customFormat="1" ht="12.75">
      <c r="A28" s="51">
        <v>13</v>
      </c>
      <c r="B28" s="3" t="s">
        <v>74</v>
      </c>
      <c r="C28" s="2">
        <v>1</v>
      </c>
      <c r="D28" s="2">
        <v>1</v>
      </c>
      <c r="E28" s="2"/>
      <c r="F28" s="2">
        <f>G28+H28</f>
        <v>4</v>
      </c>
      <c r="G28" s="2">
        <v>4</v>
      </c>
      <c r="H28" s="2"/>
      <c r="I28" s="2">
        <v>15</v>
      </c>
      <c r="J28" s="5">
        <v>4</v>
      </c>
      <c r="K28" s="5">
        <v>11</v>
      </c>
      <c r="L28" s="5">
        <v>0</v>
      </c>
      <c r="M28" s="5">
        <v>0</v>
      </c>
      <c r="N28" s="5">
        <v>0</v>
      </c>
      <c r="O28" s="5">
        <v>0</v>
      </c>
      <c r="P28" s="25"/>
    </row>
    <row r="29" spans="1:16" s="1" customFormat="1" ht="12.75">
      <c r="A29" s="51">
        <v>14</v>
      </c>
      <c r="B29" s="3" t="s">
        <v>75</v>
      </c>
      <c r="C29" s="2">
        <v>2</v>
      </c>
      <c r="D29" s="2">
        <v>2</v>
      </c>
      <c r="E29" s="2"/>
      <c r="F29" s="2">
        <f>G29+H29</f>
        <v>4</v>
      </c>
      <c r="G29" s="2"/>
      <c r="H29" s="2">
        <v>4</v>
      </c>
      <c r="I29" s="2">
        <v>16</v>
      </c>
      <c r="J29" s="5">
        <v>0</v>
      </c>
      <c r="K29" s="5">
        <v>0</v>
      </c>
      <c r="L29" s="5">
        <v>0</v>
      </c>
      <c r="M29" s="5">
        <v>4</v>
      </c>
      <c r="N29" s="5">
        <v>7</v>
      </c>
      <c r="O29" s="5">
        <v>5</v>
      </c>
      <c r="P29" s="25"/>
    </row>
    <row r="30" spans="1:16" s="12" customFormat="1" ht="12.75">
      <c r="A30" s="10"/>
      <c r="B30" s="10" t="s">
        <v>11</v>
      </c>
      <c r="C30" s="11">
        <f>COUNT(C12:C29)</f>
        <v>7</v>
      </c>
      <c r="D30" s="11"/>
      <c r="E30" s="10"/>
      <c r="F30" s="11">
        <f>SUM(F12:F29)</f>
        <v>60</v>
      </c>
      <c r="G30" s="11">
        <f>SUM(G12:G29)</f>
        <v>29</v>
      </c>
      <c r="H30" s="11">
        <f>SUM(H12:H29)</f>
        <v>31</v>
      </c>
      <c r="I30" s="11">
        <f>SUM(I12:I22)+I24+SUM(I28:I29)</f>
        <v>315</v>
      </c>
      <c r="J30" s="11">
        <f aca="true" t="shared" si="1" ref="J30:O30">SUM(J12:J22)+J24+SUM(J28:J29)</f>
        <v>71</v>
      </c>
      <c r="K30" s="11">
        <f t="shared" si="1"/>
        <v>52</v>
      </c>
      <c r="L30" s="11">
        <f t="shared" si="1"/>
        <v>22</v>
      </c>
      <c r="M30" s="11">
        <f t="shared" si="1"/>
        <v>104</v>
      </c>
      <c r="N30" s="11">
        <f t="shared" si="1"/>
        <v>55</v>
      </c>
      <c r="O30" s="11">
        <f t="shared" si="1"/>
        <v>11</v>
      </c>
      <c r="P30" s="10"/>
    </row>
    <row r="31" spans="1:16" s="1" customFormat="1" ht="12.75">
      <c r="A31" s="27"/>
      <c r="B31" s="14" t="s">
        <v>18</v>
      </c>
      <c r="C31" s="14"/>
      <c r="D31" s="14"/>
      <c r="E31" s="14"/>
      <c r="F31" s="14"/>
      <c r="G31" s="14"/>
      <c r="H31" s="14"/>
      <c r="I31" s="14"/>
      <c r="J31" s="114">
        <f>SUM(J30:L30)</f>
        <v>145</v>
      </c>
      <c r="K31" s="114"/>
      <c r="L31" s="114"/>
      <c r="M31" s="114">
        <f>SUM(M30:O30)</f>
        <v>170</v>
      </c>
      <c r="N31" s="114"/>
      <c r="O31" s="114"/>
      <c r="P31" s="92"/>
    </row>
    <row r="32" spans="1:16" s="1" customFormat="1" ht="12.75">
      <c r="A32" s="27"/>
      <c r="B32" s="84" t="s">
        <v>90</v>
      </c>
      <c r="C32" s="83"/>
      <c r="D32" s="83"/>
      <c r="E32" s="83"/>
      <c r="F32" s="27">
        <f>SUM(F12:F25)</f>
        <v>52</v>
      </c>
      <c r="G32" s="27">
        <f>SUM(G12:G25)</f>
        <v>25</v>
      </c>
      <c r="H32" s="27">
        <f>SUM(H12:H25)</f>
        <v>27</v>
      </c>
      <c r="I32" s="14"/>
      <c r="J32" s="41"/>
      <c r="K32" s="41"/>
      <c r="L32" s="41"/>
      <c r="M32" s="41"/>
      <c r="N32" s="41"/>
      <c r="O32" s="41"/>
      <c r="P32" s="92"/>
    </row>
    <row r="33" spans="1:16" s="1" customFormat="1" ht="12.75">
      <c r="A33" s="27"/>
      <c r="B33" s="84" t="s">
        <v>91</v>
      </c>
      <c r="C33" s="83"/>
      <c r="D33" s="83"/>
      <c r="E33" s="83"/>
      <c r="F33" s="27">
        <f>SUM(F28:F29)</f>
        <v>8</v>
      </c>
      <c r="G33" s="27">
        <f>SUM(G28:G29)</f>
        <v>4</v>
      </c>
      <c r="H33" s="27">
        <f>SUM(H28:H29)</f>
        <v>4</v>
      </c>
      <c r="I33" s="56"/>
      <c r="J33" s="56"/>
      <c r="K33" s="41"/>
      <c r="L33" s="41"/>
      <c r="M33" s="41"/>
      <c r="N33" s="41"/>
      <c r="O33" s="41"/>
      <c r="P33" s="92"/>
    </row>
    <row r="34" spans="1:16" s="1" customFormat="1" ht="12.75">
      <c r="A34" s="27"/>
      <c r="B34" s="57"/>
      <c r="C34" s="83"/>
      <c r="D34" s="83"/>
      <c r="E34" s="83"/>
      <c r="F34" s="58"/>
      <c r="G34" s="58">
        <f>+SUM(G32:G33)</f>
        <v>29</v>
      </c>
      <c r="H34" s="58">
        <f>+SUM(H32:H33)</f>
        <v>31</v>
      </c>
      <c r="I34" s="56"/>
      <c r="J34" s="56"/>
      <c r="K34" s="43"/>
      <c r="O34" s="9"/>
      <c r="P34" s="92"/>
    </row>
    <row r="35" spans="1:16" s="1" customFormat="1" ht="12.75">
      <c r="A35" s="27"/>
      <c r="B35" s="17"/>
      <c r="C35" s="83"/>
      <c r="D35" s="83"/>
      <c r="E35" s="83"/>
      <c r="F35" s="12"/>
      <c r="G35" s="12"/>
      <c r="H35" s="12"/>
      <c r="I35" s="58"/>
      <c r="J35" s="58"/>
      <c r="K35" s="43"/>
      <c r="L35" s="43"/>
      <c r="M35" s="43"/>
      <c r="N35" s="43"/>
      <c r="O35" s="9"/>
      <c r="P35" s="92"/>
    </row>
    <row r="37" spans="2:5" ht="12.75">
      <c r="B37" s="106" t="s">
        <v>27</v>
      </c>
      <c r="C37" s="107"/>
      <c r="D37" s="107"/>
      <c r="E37" s="107"/>
    </row>
    <row r="38" spans="2:15" s="35" customFormat="1" ht="12.75">
      <c r="B38" s="35" t="s">
        <v>19</v>
      </c>
      <c r="F38" s="35">
        <f>SUM(F12:F17)</f>
        <v>34</v>
      </c>
      <c r="I38" s="35">
        <f>SUM(I12:I17)</f>
        <v>150</v>
      </c>
      <c r="J38" s="35">
        <f aca="true" t="shared" si="2" ref="J38:O38">SUM(J12:J17)</f>
        <v>31</v>
      </c>
      <c r="K38" s="35">
        <f t="shared" si="2"/>
        <v>31</v>
      </c>
      <c r="L38" s="35">
        <f t="shared" si="2"/>
        <v>16</v>
      </c>
      <c r="M38" s="35">
        <f t="shared" si="2"/>
        <v>64</v>
      </c>
      <c r="N38" s="35">
        <f t="shared" si="2"/>
        <v>2</v>
      </c>
      <c r="O38" s="35">
        <f t="shared" si="2"/>
        <v>6</v>
      </c>
    </row>
    <row r="39" spans="2:15" s="23" customFormat="1" ht="12.75">
      <c r="B39" s="23" t="s">
        <v>20</v>
      </c>
      <c r="F39" s="60">
        <f>SUM(F18:F20)</f>
        <v>15</v>
      </c>
      <c r="G39" s="60"/>
      <c r="H39" s="60"/>
      <c r="I39" s="23">
        <f>SUM(I18:I20)</f>
        <v>90</v>
      </c>
      <c r="J39" s="23">
        <f aca="true" t="shared" si="3" ref="J39:O39">SUM(J18:J20)</f>
        <v>30</v>
      </c>
      <c r="K39" s="23">
        <f t="shared" si="3"/>
        <v>0</v>
      </c>
      <c r="L39" s="23">
        <f t="shared" si="3"/>
        <v>0</v>
      </c>
      <c r="M39" s="23">
        <f t="shared" si="3"/>
        <v>30</v>
      </c>
      <c r="N39" s="23">
        <f t="shared" si="3"/>
        <v>30</v>
      </c>
      <c r="O39" s="23">
        <f t="shared" si="3"/>
        <v>0</v>
      </c>
    </row>
    <row r="40" spans="2:15" ht="12.75">
      <c r="B40" s="40" t="s">
        <v>21</v>
      </c>
      <c r="F40">
        <f>SUM(F38:F39)</f>
        <v>49</v>
      </c>
      <c r="I40">
        <f aca="true" t="shared" si="4" ref="I40:O40">SUM(I38:I39)</f>
        <v>240</v>
      </c>
      <c r="J40">
        <f t="shared" si="4"/>
        <v>61</v>
      </c>
      <c r="K40">
        <f t="shared" si="4"/>
        <v>31</v>
      </c>
      <c r="L40">
        <f t="shared" si="4"/>
        <v>16</v>
      </c>
      <c r="M40">
        <f t="shared" si="4"/>
        <v>94</v>
      </c>
      <c r="N40">
        <f t="shared" si="4"/>
        <v>32</v>
      </c>
      <c r="O40">
        <f t="shared" si="4"/>
        <v>6</v>
      </c>
    </row>
    <row r="45" spans="2:15" ht="12.75">
      <c r="B45" s="14" t="s">
        <v>83</v>
      </c>
      <c r="D45" s="14"/>
      <c r="E45" s="19" t="s">
        <v>13</v>
      </c>
      <c r="F45" s="19" t="s">
        <v>0</v>
      </c>
      <c r="G45" s="19"/>
      <c r="H45" s="19"/>
      <c r="I45" s="19"/>
      <c r="J45" s="14"/>
      <c r="K45" s="14"/>
      <c r="L45" s="14"/>
      <c r="M45" s="14"/>
      <c r="N45" s="14"/>
      <c r="O45" s="14"/>
    </row>
    <row r="46" spans="2:15" ht="12.75">
      <c r="B46" t="s">
        <v>105</v>
      </c>
      <c r="D46" s="15"/>
      <c r="E46" s="52">
        <f>I46/I49</f>
        <v>0.3939393939393939</v>
      </c>
      <c r="F46" s="19" t="s">
        <v>14</v>
      </c>
      <c r="G46" s="19"/>
      <c r="H46" s="19"/>
      <c r="I46" s="19">
        <f>J68+M68</f>
        <v>65</v>
      </c>
      <c r="J46" s="14"/>
      <c r="K46" s="14"/>
      <c r="L46" s="14"/>
      <c r="M46" s="14"/>
      <c r="N46" s="14"/>
      <c r="O46" s="14"/>
    </row>
    <row r="47" spans="2:15" ht="12.75">
      <c r="B47" t="s">
        <v>32</v>
      </c>
      <c r="D47" s="15"/>
      <c r="E47" s="52">
        <f>I47/I49</f>
        <v>0.5696969696969697</v>
      </c>
      <c r="F47" s="19" t="s">
        <v>15</v>
      </c>
      <c r="G47" s="19"/>
      <c r="H47" s="19"/>
      <c r="I47" s="19">
        <f>K68+N68</f>
        <v>94</v>
      </c>
      <c r="J47" s="14"/>
      <c r="K47" s="14"/>
      <c r="L47" s="14"/>
      <c r="M47" s="14"/>
      <c r="N47" s="14"/>
      <c r="O47" s="14"/>
    </row>
    <row r="48" spans="2:15" ht="12.75">
      <c r="B48" t="s">
        <v>46</v>
      </c>
      <c r="D48" s="15"/>
      <c r="E48" s="52">
        <f>I48/I49</f>
        <v>0.03636363636363636</v>
      </c>
      <c r="F48" s="19" t="s">
        <v>16</v>
      </c>
      <c r="G48" s="19"/>
      <c r="H48" s="19"/>
      <c r="I48" s="19">
        <f>L68+O68</f>
        <v>6</v>
      </c>
      <c r="J48" s="14"/>
      <c r="K48" s="14"/>
      <c r="L48" s="14"/>
      <c r="M48" s="14"/>
      <c r="N48" s="14"/>
      <c r="O48" s="14"/>
    </row>
    <row r="49" spans="2:15" ht="12.75">
      <c r="B49" t="s">
        <v>26</v>
      </c>
      <c r="D49" s="14"/>
      <c r="E49" s="52">
        <f>SUM(E46:E48)</f>
        <v>1</v>
      </c>
      <c r="F49" s="19" t="s">
        <v>2</v>
      </c>
      <c r="G49" s="19"/>
      <c r="H49" s="19"/>
      <c r="I49" s="19">
        <f>SUM(I46:I48)</f>
        <v>165</v>
      </c>
      <c r="J49" s="14"/>
      <c r="K49" s="14"/>
      <c r="L49" s="14"/>
      <c r="M49" s="14"/>
      <c r="N49" s="14"/>
      <c r="O49" s="14"/>
    </row>
    <row r="50" ht="12.75">
      <c r="B50" t="s">
        <v>29</v>
      </c>
    </row>
    <row r="51" spans="1:16" ht="12.75" customHeight="1">
      <c r="A51" s="116" t="s">
        <v>12</v>
      </c>
      <c r="B51" s="117" t="s">
        <v>3</v>
      </c>
      <c r="C51" s="117" t="s">
        <v>84</v>
      </c>
      <c r="D51" s="117"/>
      <c r="E51" s="117"/>
      <c r="F51" s="103" t="s">
        <v>4</v>
      </c>
      <c r="G51" s="104"/>
      <c r="H51" s="105"/>
      <c r="I51" s="120" t="s">
        <v>5</v>
      </c>
      <c r="J51" s="121"/>
      <c r="K51" s="121"/>
      <c r="L51" s="121"/>
      <c r="M51" s="121"/>
      <c r="N51" s="121"/>
      <c r="O51" s="122"/>
      <c r="P51" s="108" t="s">
        <v>6</v>
      </c>
    </row>
    <row r="52" spans="1:16" ht="12.75" customHeight="1">
      <c r="A52" s="116"/>
      <c r="B52" s="118"/>
      <c r="C52" s="101" t="s">
        <v>7</v>
      </c>
      <c r="D52" s="99" t="s">
        <v>85</v>
      </c>
      <c r="E52" s="99" t="s">
        <v>86</v>
      </c>
      <c r="F52" s="101" t="s">
        <v>21</v>
      </c>
      <c r="G52" s="101" t="s">
        <v>92</v>
      </c>
      <c r="H52" s="101" t="s">
        <v>93</v>
      </c>
      <c r="I52" s="99" t="s">
        <v>89</v>
      </c>
      <c r="J52" s="111" t="s">
        <v>92</v>
      </c>
      <c r="K52" s="112"/>
      <c r="L52" s="113"/>
      <c r="M52" s="111" t="s">
        <v>93</v>
      </c>
      <c r="N52" s="112"/>
      <c r="O52" s="113"/>
      <c r="P52" s="109"/>
    </row>
    <row r="53" spans="1:16" ht="12.75">
      <c r="A53" s="116"/>
      <c r="B53" s="119"/>
      <c r="C53" s="102"/>
      <c r="D53" s="100"/>
      <c r="E53" s="100"/>
      <c r="F53" s="102"/>
      <c r="G53" s="102"/>
      <c r="H53" s="102"/>
      <c r="I53" s="100"/>
      <c r="J53" s="59" t="s">
        <v>8</v>
      </c>
      <c r="K53" s="51" t="s">
        <v>9</v>
      </c>
      <c r="L53" s="51" t="s">
        <v>10</v>
      </c>
      <c r="M53" s="51" t="s">
        <v>8</v>
      </c>
      <c r="N53" s="51" t="s">
        <v>9</v>
      </c>
      <c r="O53" s="51" t="s">
        <v>10</v>
      </c>
      <c r="P53" s="110"/>
    </row>
    <row r="54" spans="1:16" ht="12.75">
      <c r="A54" s="70">
        <v>1</v>
      </c>
      <c r="B54" s="28" t="s">
        <v>47</v>
      </c>
      <c r="C54" s="29">
        <v>3</v>
      </c>
      <c r="D54" s="29">
        <v>3</v>
      </c>
      <c r="E54" s="29"/>
      <c r="F54" s="30">
        <f>G54+H54</f>
        <v>9</v>
      </c>
      <c r="G54" s="29">
        <v>9</v>
      </c>
      <c r="H54" s="29"/>
      <c r="I54" s="29">
        <v>30</v>
      </c>
      <c r="J54" s="30">
        <v>15</v>
      </c>
      <c r="K54" s="30">
        <v>15</v>
      </c>
      <c r="L54" s="30">
        <v>0</v>
      </c>
      <c r="M54" s="30">
        <v>0</v>
      </c>
      <c r="N54" s="30">
        <v>0</v>
      </c>
      <c r="O54" s="30">
        <v>0</v>
      </c>
      <c r="P54" s="28"/>
    </row>
    <row r="55" spans="1:16" ht="12.75">
      <c r="A55" s="71">
        <v>2</v>
      </c>
      <c r="B55" s="39" t="s">
        <v>48</v>
      </c>
      <c r="C55" s="38">
        <v>4</v>
      </c>
      <c r="D55" s="38">
        <v>4</v>
      </c>
      <c r="E55" s="38"/>
      <c r="F55" s="38">
        <f aca="true" t="shared" si="5" ref="F55:F60">G55+H55</f>
        <v>8</v>
      </c>
      <c r="G55" s="38"/>
      <c r="H55" s="38">
        <v>8</v>
      </c>
      <c r="I55" s="38">
        <v>30</v>
      </c>
      <c r="J55" s="21">
        <v>0</v>
      </c>
      <c r="K55" s="21">
        <v>0</v>
      </c>
      <c r="L55" s="21">
        <v>0</v>
      </c>
      <c r="M55" s="21">
        <v>15</v>
      </c>
      <c r="N55" s="21">
        <v>15</v>
      </c>
      <c r="O55" s="21">
        <v>0</v>
      </c>
      <c r="P55" s="20"/>
    </row>
    <row r="56" spans="1:16" ht="12.75">
      <c r="A56" s="72">
        <v>3</v>
      </c>
      <c r="B56" s="3" t="s">
        <v>41</v>
      </c>
      <c r="C56" s="4"/>
      <c r="D56" s="4"/>
      <c r="E56" s="4" t="s">
        <v>59</v>
      </c>
      <c r="F56" s="4">
        <f t="shared" si="5"/>
        <v>20</v>
      </c>
      <c r="G56" s="4">
        <v>8</v>
      </c>
      <c r="H56" s="4">
        <v>12</v>
      </c>
      <c r="I56" s="4">
        <v>30</v>
      </c>
      <c r="J56" s="2">
        <v>0</v>
      </c>
      <c r="K56" s="2">
        <v>15</v>
      </c>
      <c r="L56" s="2">
        <v>0</v>
      </c>
      <c r="M56" s="2">
        <v>0</v>
      </c>
      <c r="N56" s="2">
        <v>15</v>
      </c>
      <c r="O56" s="2">
        <v>0</v>
      </c>
      <c r="P56" s="25"/>
    </row>
    <row r="57" spans="1:16" ht="12.75">
      <c r="A57" s="51">
        <v>4</v>
      </c>
      <c r="B57" s="6" t="s">
        <v>51</v>
      </c>
      <c r="C57" s="7"/>
      <c r="D57" s="8">
        <v>3</v>
      </c>
      <c r="E57" s="7"/>
      <c r="F57" s="4">
        <f t="shared" si="5"/>
        <v>4</v>
      </c>
      <c r="G57" s="2">
        <v>4</v>
      </c>
      <c r="H57" s="2"/>
      <c r="I57" s="2">
        <v>8</v>
      </c>
      <c r="J57" s="2">
        <v>2</v>
      </c>
      <c r="K57" s="2">
        <v>0</v>
      </c>
      <c r="L57" s="2">
        <v>6</v>
      </c>
      <c r="M57" s="2">
        <v>0</v>
      </c>
      <c r="N57" s="2">
        <v>0</v>
      </c>
      <c r="O57" s="2">
        <v>0</v>
      </c>
      <c r="P57" s="25"/>
    </row>
    <row r="58" spans="1:16" ht="12.75">
      <c r="A58" s="51">
        <v>5</v>
      </c>
      <c r="B58" s="6" t="s">
        <v>49</v>
      </c>
      <c r="C58" s="7"/>
      <c r="D58" s="8">
        <v>3</v>
      </c>
      <c r="E58" s="7"/>
      <c r="F58" s="4">
        <f t="shared" si="5"/>
        <v>2</v>
      </c>
      <c r="G58" s="2">
        <v>2</v>
      </c>
      <c r="H58" s="2"/>
      <c r="I58" s="2">
        <v>6</v>
      </c>
      <c r="J58" s="2">
        <v>0</v>
      </c>
      <c r="K58" s="2">
        <v>6</v>
      </c>
      <c r="L58" s="2">
        <v>0</v>
      </c>
      <c r="M58" s="2">
        <v>0</v>
      </c>
      <c r="N58" s="2">
        <v>0</v>
      </c>
      <c r="O58" s="2">
        <v>0</v>
      </c>
      <c r="P58" s="25"/>
    </row>
    <row r="59" spans="1:16" ht="12.75">
      <c r="A59" s="51" t="s">
        <v>65</v>
      </c>
      <c r="B59" s="3" t="s">
        <v>50</v>
      </c>
      <c r="C59" s="16">
        <v>4</v>
      </c>
      <c r="D59" s="4">
        <v>4</v>
      </c>
      <c r="E59" s="2"/>
      <c r="F59" s="4">
        <f t="shared" si="5"/>
        <v>5</v>
      </c>
      <c r="G59" s="2"/>
      <c r="H59" s="2">
        <v>5</v>
      </c>
      <c r="I59" s="2">
        <v>12</v>
      </c>
      <c r="J59" s="2">
        <v>0</v>
      </c>
      <c r="K59" s="2">
        <v>0</v>
      </c>
      <c r="L59" s="2">
        <v>0</v>
      </c>
      <c r="M59" s="2">
        <v>6</v>
      </c>
      <c r="N59" s="2">
        <v>6</v>
      </c>
      <c r="O59" s="2">
        <v>0</v>
      </c>
      <c r="P59" s="25" t="s">
        <v>69</v>
      </c>
    </row>
    <row r="60" spans="1:16" ht="12.75">
      <c r="A60" s="51" t="s">
        <v>66</v>
      </c>
      <c r="B60" s="6" t="s">
        <v>52</v>
      </c>
      <c r="C60" s="16">
        <v>4</v>
      </c>
      <c r="D60" s="8">
        <v>4</v>
      </c>
      <c r="E60" s="7"/>
      <c r="F60" s="4">
        <f t="shared" si="5"/>
        <v>0</v>
      </c>
      <c r="G60" s="7"/>
      <c r="H60" s="7"/>
      <c r="I60" s="7">
        <v>12</v>
      </c>
      <c r="J60" s="5">
        <v>0</v>
      </c>
      <c r="K60" s="5">
        <v>0</v>
      </c>
      <c r="L60" s="5">
        <v>0</v>
      </c>
      <c r="M60" s="5">
        <v>6</v>
      </c>
      <c r="N60" s="5">
        <v>6</v>
      </c>
      <c r="O60" s="5">
        <v>0</v>
      </c>
      <c r="P60" s="25" t="s">
        <v>69</v>
      </c>
    </row>
    <row r="61" spans="1:16" ht="12.75">
      <c r="A61" s="25"/>
      <c r="B61" s="2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25"/>
    </row>
    <row r="62" spans="1:16" s="14" customFormat="1" ht="12.75">
      <c r="A62" s="10"/>
      <c r="B62" s="96" t="s">
        <v>22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0"/>
    </row>
    <row r="63" spans="1:16" ht="12.75">
      <c r="A63" s="51">
        <v>7</v>
      </c>
      <c r="B63" s="3" t="s">
        <v>76</v>
      </c>
      <c r="C63" s="2"/>
      <c r="D63" s="4">
        <v>3</v>
      </c>
      <c r="E63" s="2"/>
      <c r="F63" s="2">
        <f>G63+H63</f>
        <v>2</v>
      </c>
      <c r="G63" s="2">
        <v>2</v>
      </c>
      <c r="H63" s="2"/>
      <c r="I63" s="2">
        <v>7</v>
      </c>
      <c r="J63" s="2">
        <v>7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5"/>
    </row>
    <row r="64" spans="1:16" ht="12.75">
      <c r="A64" s="51">
        <v>8</v>
      </c>
      <c r="B64" s="3" t="s">
        <v>77</v>
      </c>
      <c r="C64" s="2"/>
      <c r="D64" s="4">
        <v>3</v>
      </c>
      <c r="E64" s="2"/>
      <c r="F64" s="2">
        <f>G64+H64</f>
        <v>2</v>
      </c>
      <c r="G64" s="2">
        <v>2</v>
      </c>
      <c r="H64" s="2"/>
      <c r="I64" s="2">
        <v>11</v>
      </c>
      <c r="J64" s="2">
        <v>0</v>
      </c>
      <c r="K64" s="2">
        <v>11</v>
      </c>
      <c r="L64" s="2">
        <v>0</v>
      </c>
      <c r="M64" s="2">
        <v>0</v>
      </c>
      <c r="N64" s="2">
        <v>0</v>
      </c>
      <c r="O64" s="2">
        <v>0</v>
      </c>
      <c r="P64" s="25"/>
    </row>
    <row r="65" spans="1:16" ht="12.75">
      <c r="A65" s="51">
        <v>9</v>
      </c>
      <c r="B65" s="3" t="s">
        <v>78</v>
      </c>
      <c r="C65" s="2">
        <v>3</v>
      </c>
      <c r="D65" s="2"/>
      <c r="E65" s="2"/>
      <c r="F65" s="2">
        <f>G65+H65</f>
        <v>2</v>
      </c>
      <c r="G65" s="2">
        <v>2</v>
      </c>
      <c r="H65" s="2"/>
      <c r="I65" s="2">
        <v>8</v>
      </c>
      <c r="J65" s="2">
        <v>8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5"/>
    </row>
    <row r="66" spans="1:16" ht="12.75">
      <c r="A66" s="51">
        <v>10</v>
      </c>
      <c r="B66" s="3" t="s">
        <v>79</v>
      </c>
      <c r="C66" s="2">
        <v>4</v>
      </c>
      <c r="D66" s="2">
        <v>4</v>
      </c>
      <c r="E66" s="2"/>
      <c r="F66" s="2">
        <f>G66+H66</f>
        <v>4</v>
      </c>
      <c r="G66" s="2"/>
      <c r="H66" s="2">
        <v>4</v>
      </c>
      <c r="I66" s="2">
        <v>15</v>
      </c>
      <c r="J66" s="2">
        <v>0</v>
      </c>
      <c r="K66" s="2">
        <v>0</v>
      </c>
      <c r="L66" s="2">
        <v>0</v>
      </c>
      <c r="M66" s="2">
        <v>4</v>
      </c>
      <c r="N66" s="2">
        <v>11</v>
      </c>
      <c r="O66" s="2">
        <v>0</v>
      </c>
      <c r="P66" s="25"/>
    </row>
    <row r="67" spans="1:16" ht="12.75">
      <c r="A67" s="51">
        <v>11</v>
      </c>
      <c r="B67" s="3" t="s">
        <v>80</v>
      </c>
      <c r="C67" s="2"/>
      <c r="D67" s="2">
        <v>4</v>
      </c>
      <c r="E67" s="2"/>
      <c r="F67" s="2">
        <f>G67+H67</f>
        <v>2</v>
      </c>
      <c r="G67" s="2"/>
      <c r="H67" s="2">
        <v>2</v>
      </c>
      <c r="I67" s="2">
        <v>8</v>
      </c>
      <c r="J67" s="2">
        <v>0</v>
      </c>
      <c r="K67" s="2">
        <v>0</v>
      </c>
      <c r="L67" s="2">
        <v>0</v>
      </c>
      <c r="M67" s="2">
        <v>8</v>
      </c>
      <c r="N67" s="2">
        <v>0</v>
      </c>
      <c r="O67" s="2">
        <v>0</v>
      </c>
      <c r="P67" s="25"/>
    </row>
    <row r="68" spans="1:16" ht="12.75">
      <c r="A68" s="10"/>
      <c r="B68" s="10" t="s">
        <v>11</v>
      </c>
      <c r="C68" s="11">
        <v>3</v>
      </c>
      <c r="D68" s="10"/>
      <c r="E68" s="10"/>
      <c r="F68" s="11">
        <f>SUM(F54:F67)</f>
        <v>60</v>
      </c>
      <c r="G68" s="11">
        <f>SUM(G54:G67)</f>
        <v>29</v>
      </c>
      <c r="H68" s="11">
        <f>SUM(H54:H67)</f>
        <v>31</v>
      </c>
      <c r="I68" s="11">
        <f>SUM(I54:I59)+SUM(I63:I67)</f>
        <v>165</v>
      </c>
      <c r="J68" s="11">
        <f aca="true" t="shared" si="6" ref="J68:O68">SUM(J54:J59)+SUM(J63:J67)</f>
        <v>32</v>
      </c>
      <c r="K68" s="11">
        <f t="shared" si="6"/>
        <v>47</v>
      </c>
      <c r="L68" s="11">
        <f t="shared" si="6"/>
        <v>6</v>
      </c>
      <c r="M68" s="11">
        <f t="shared" si="6"/>
        <v>33</v>
      </c>
      <c r="N68" s="11">
        <f t="shared" si="6"/>
        <v>47</v>
      </c>
      <c r="O68" s="11">
        <f t="shared" si="6"/>
        <v>0</v>
      </c>
      <c r="P68" s="10"/>
    </row>
    <row r="69" spans="1:16" ht="12.75">
      <c r="A69" s="14"/>
      <c r="B69" s="14" t="s">
        <v>18</v>
      </c>
      <c r="C69" s="14"/>
      <c r="D69" s="14"/>
      <c r="E69" s="14"/>
      <c r="F69" s="14"/>
      <c r="G69" s="14"/>
      <c r="H69" s="14"/>
      <c r="I69" s="14"/>
      <c r="J69" s="114">
        <f>SUM(J68:L68)</f>
        <v>85</v>
      </c>
      <c r="K69" s="114"/>
      <c r="L69" s="114"/>
      <c r="M69" s="114">
        <f>SUM(M68:O68)</f>
        <v>80</v>
      </c>
      <c r="N69" s="114"/>
      <c r="O69" s="114"/>
      <c r="P69" s="13"/>
    </row>
    <row r="70" spans="1:16" ht="12.75">
      <c r="A70" s="14"/>
      <c r="B70" s="84" t="s">
        <v>90</v>
      </c>
      <c r="C70" s="83"/>
      <c r="D70" s="83"/>
      <c r="E70" s="83"/>
      <c r="F70" s="27">
        <f>SUM(F54:F60)</f>
        <v>48</v>
      </c>
      <c r="G70" s="27">
        <f>SUM(G54:G60)</f>
        <v>23</v>
      </c>
      <c r="H70" s="27">
        <f>SUM(H54:H60)</f>
        <v>25</v>
      </c>
      <c r="I70" s="12"/>
      <c r="J70" s="58"/>
      <c r="K70" s="58"/>
      <c r="L70" s="41"/>
      <c r="M70" s="41"/>
      <c r="N70" s="41"/>
      <c r="O70" s="41"/>
      <c r="P70" s="13"/>
    </row>
    <row r="71" spans="1:16" ht="12.75">
      <c r="A71" s="14"/>
      <c r="B71" s="84" t="s">
        <v>91</v>
      </c>
      <c r="C71" s="83"/>
      <c r="D71" s="83"/>
      <c r="E71" s="83"/>
      <c r="F71" s="27">
        <f>SUM(F63:F67)</f>
        <v>12</v>
      </c>
      <c r="G71" s="27">
        <f>SUM(G63:G67)</f>
        <v>6</v>
      </c>
      <c r="H71" s="27">
        <f>SUM(H63:H67)</f>
        <v>6</v>
      </c>
      <c r="I71" s="56"/>
      <c r="J71" s="56"/>
      <c r="K71" s="58"/>
      <c r="L71" s="41"/>
      <c r="M71" s="41"/>
      <c r="N71" s="41"/>
      <c r="O71" s="41"/>
      <c r="P71" s="13"/>
    </row>
    <row r="72" spans="1:16" ht="12.75">
      <c r="A72" s="14"/>
      <c r="B72" s="57"/>
      <c r="C72" s="83"/>
      <c r="D72" s="83"/>
      <c r="E72" s="83"/>
      <c r="F72" s="58"/>
      <c r="G72" s="58">
        <f>+SUM(G70:G71)</f>
        <v>29</v>
      </c>
      <c r="H72" s="58">
        <f>+SUM(H70:H71)</f>
        <v>31</v>
      </c>
      <c r="I72" s="56"/>
      <c r="J72" s="56"/>
      <c r="K72" s="58"/>
      <c r="L72" s="41"/>
      <c r="M72" s="41"/>
      <c r="N72" s="41"/>
      <c r="O72" s="41"/>
      <c r="P72" s="13"/>
    </row>
    <row r="73" spans="1:16" ht="12.75">
      <c r="A73" s="14"/>
      <c r="B73" s="57"/>
      <c r="C73" s="83"/>
      <c r="D73" s="83"/>
      <c r="E73" s="83"/>
      <c r="F73" s="58"/>
      <c r="G73" s="58"/>
      <c r="H73" s="58"/>
      <c r="I73" s="56"/>
      <c r="J73" s="56"/>
      <c r="K73" s="58"/>
      <c r="L73" s="41"/>
      <c r="M73" s="41"/>
      <c r="N73" s="41"/>
      <c r="O73" s="41"/>
      <c r="P73" s="13"/>
    </row>
    <row r="74" spans="1:16" ht="12.75">
      <c r="A74" s="14"/>
      <c r="B74" s="1"/>
      <c r="C74" s="12"/>
      <c r="D74" s="12"/>
      <c r="E74" s="12"/>
      <c r="F74" s="12"/>
      <c r="G74" s="12"/>
      <c r="H74" s="12"/>
      <c r="I74" s="58"/>
      <c r="J74" s="58"/>
      <c r="K74" s="58"/>
      <c r="L74" s="41"/>
      <c r="M74" s="41"/>
      <c r="N74" s="41"/>
      <c r="O74" s="41"/>
      <c r="P74" s="13"/>
    </row>
    <row r="75" spans="1:16" ht="12.75">
      <c r="A75" s="14"/>
      <c r="B75" s="106" t="s">
        <v>27</v>
      </c>
      <c r="C75" s="107"/>
      <c r="D75" s="107"/>
      <c r="E75" s="107"/>
      <c r="P75" s="13"/>
    </row>
    <row r="76" spans="1:16" ht="12.75">
      <c r="A76" s="14"/>
      <c r="B76" s="35" t="s">
        <v>19</v>
      </c>
      <c r="C76" s="35"/>
      <c r="D76" s="35"/>
      <c r="E76" s="35"/>
      <c r="F76" s="35">
        <f>SUM(F54:F54)</f>
        <v>9</v>
      </c>
      <c r="G76" s="35"/>
      <c r="H76" s="35"/>
      <c r="I76" s="35">
        <f>SUM(I54:I54)</f>
        <v>30</v>
      </c>
      <c r="J76" s="35">
        <f aca="true" t="shared" si="7" ref="J76:O76">SUM(J54:J54)</f>
        <v>15</v>
      </c>
      <c r="K76" s="35">
        <f t="shared" si="7"/>
        <v>15</v>
      </c>
      <c r="L76" s="35">
        <f t="shared" si="7"/>
        <v>0</v>
      </c>
      <c r="M76" s="35">
        <f t="shared" si="7"/>
        <v>0</v>
      </c>
      <c r="N76" s="35">
        <f t="shared" si="7"/>
        <v>0</v>
      </c>
      <c r="O76" s="35">
        <f t="shared" si="7"/>
        <v>0</v>
      </c>
      <c r="P76" s="13"/>
    </row>
    <row r="77" spans="1:16" ht="12.75">
      <c r="A77" s="14"/>
      <c r="B77" s="23" t="s">
        <v>20</v>
      </c>
      <c r="C77" s="23"/>
      <c r="D77" s="23"/>
      <c r="E77" s="23"/>
      <c r="F77" s="60">
        <f>SUM(F55:F55)</f>
        <v>8</v>
      </c>
      <c r="G77" s="60"/>
      <c r="H77" s="60"/>
      <c r="I77" s="23">
        <f>SUM(I55:I55)</f>
        <v>30</v>
      </c>
      <c r="J77" s="23">
        <f aca="true" t="shared" si="8" ref="J77:O77">SUM(J55:J55)</f>
        <v>0</v>
      </c>
      <c r="K77" s="23">
        <f t="shared" si="8"/>
        <v>0</v>
      </c>
      <c r="L77" s="23">
        <f t="shared" si="8"/>
        <v>0</v>
      </c>
      <c r="M77" s="23">
        <f t="shared" si="8"/>
        <v>15</v>
      </c>
      <c r="N77" s="23">
        <f t="shared" si="8"/>
        <v>15</v>
      </c>
      <c r="O77" s="23">
        <f t="shared" si="8"/>
        <v>0</v>
      </c>
      <c r="P77" s="13"/>
    </row>
    <row r="78" spans="1:15" ht="12.75">
      <c r="A78" s="40"/>
      <c r="B78" s="40" t="s">
        <v>21</v>
      </c>
      <c r="F78">
        <f>SUM(F76:F77)</f>
        <v>17</v>
      </c>
      <c r="I78">
        <f aca="true" t="shared" si="9" ref="I78:O78">SUM(I75:I77)</f>
        <v>60</v>
      </c>
      <c r="J78">
        <f t="shared" si="9"/>
        <v>15</v>
      </c>
      <c r="K78">
        <f t="shared" si="9"/>
        <v>15</v>
      </c>
      <c r="L78">
        <f t="shared" si="9"/>
        <v>0</v>
      </c>
      <c r="M78">
        <f t="shared" si="9"/>
        <v>15</v>
      </c>
      <c r="N78">
        <f t="shared" si="9"/>
        <v>15</v>
      </c>
      <c r="O78">
        <f t="shared" si="9"/>
        <v>0</v>
      </c>
    </row>
    <row r="79" spans="1:2" ht="12.75">
      <c r="A79" s="40"/>
      <c r="B79" s="40"/>
    </row>
    <row r="80" spans="1:2" ht="12.75">
      <c r="A80" s="40"/>
      <c r="B80" s="40"/>
    </row>
    <row r="81" spans="1:2" ht="12.75">
      <c r="A81" s="40"/>
      <c r="B81" s="40"/>
    </row>
    <row r="82" spans="1:2" ht="12.75">
      <c r="A82" s="40"/>
      <c r="B82" s="40"/>
    </row>
    <row r="83" spans="1:2" ht="12.75">
      <c r="A83" s="40"/>
      <c r="B83" s="40"/>
    </row>
    <row r="84" spans="1:6" ht="12.75">
      <c r="A84" s="40"/>
      <c r="B84" s="88" t="s">
        <v>100</v>
      </c>
      <c r="C84" s="12"/>
      <c r="D84" s="12"/>
      <c r="E84" s="12"/>
      <c r="F84" s="12">
        <f>F85+F86</f>
        <v>120</v>
      </c>
    </row>
    <row r="85" spans="1:6" ht="12.75">
      <c r="A85" s="40"/>
      <c r="B85" s="66" t="s">
        <v>101</v>
      </c>
      <c r="C85" s="12"/>
      <c r="D85" s="12"/>
      <c r="E85" s="12"/>
      <c r="F85" s="12">
        <f>F32+F70</f>
        <v>100</v>
      </c>
    </row>
    <row r="86" spans="1:6" ht="12.75">
      <c r="A86" s="40"/>
      <c r="B86" s="66" t="s">
        <v>102</v>
      </c>
      <c r="C86" s="12"/>
      <c r="D86" s="12"/>
      <c r="E86" s="12"/>
      <c r="F86" s="12">
        <f>F33+F71</f>
        <v>20</v>
      </c>
    </row>
    <row r="87" spans="1:2" ht="12.75">
      <c r="A87" s="40"/>
      <c r="B87" s="40"/>
    </row>
    <row r="89" spans="2:4" ht="12.75">
      <c r="B89" t="s">
        <v>55</v>
      </c>
      <c r="D89" t="s">
        <v>56</v>
      </c>
    </row>
    <row r="90" spans="2:15" s="35" customFormat="1" ht="12.75">
      <c r="B90" s="35" t="s">
        <v>19</v>
      </c>
      <c r="D90" s="35">
        <v>180</v>
      </c>
      <c r="E90" s="35">
        <v>24</v>
      </c>
      <c r="F90" s="35">
        <f>+F38+F76</f>
        <v>43</v>
      </c>
      <c r="I90" s="35">
        <f aca="true" t="shared" si="10" ref="I90:O91">+I38+I76</f>
        <v>180</v>
      </c>
      <c r="J90" s="35">
        <f t="shared" si="10"/>
        <v>46</v>
      </c>
      <c r="K90" s="35">
        <f t="shared" si="10"/>
        <v>46</v>
      </c>
      <c r="L90" s="35">
        <f t="shared" si="10"/>
        <v>16</v>
      </c>
      <c r="M90" s="35">
        <f t="shared" si="10"/>
        <v>64</v>
      </c>
      <c r="N90" s="35">
        <f t="shared" si="10"/>
        <v>2</v>
      </c>
      <c r="O90" s="35">
        <f t="shared" si="10"/>
        <v>6</v>
      </c>
    </row>
    <row r="91" spans="2:15" s="23" customFormat="1" ht="12.75">
      <c r="B91" s="23" t="s">
        <v>20</v>
      </c>
      <c r="D91" s="23">
        <v>120</v>
      </c>
      <c r="E91" s="23">
        <v>17</v>
      </c>
      <c r="F91" s="60">
        <f>+F39+F77</f>
        <v>23</v>
      </c>
      <c r="G91" s="60"/>
      <c r="H91" s="60"/>
      <c r="I91" s="23">
        <f t="shared" si="10"/>
        <v>120</v>
      </c>
      <c r="J91" s="23">
        <f t="shared" si="10"/>
        <v>30</v>
      </c>
      <c r="K91" s="23">
        <f t="shared" si="10"/>
        <v>0</v>
      </c>
      <c r="L91" s="23">
        <f t="shared" si="10"/>
        <v>0</v>
      </c>
      <c r="M91" s="23">
        <f t="shared" si="10"/>
        <v>45</v>
      </c>
      <c r="N91" s="23">
        <f t="shared" si="10"/>
        <v>45</v>
      </c>
      <c r="O91" s="23">
        <f t="shared" si="10"/>
        <v>0</v>
      </c>
    </row>
    <row r="92" spans="2:16" ht="12.75">
      <c r="B92" s="50" t="s">
        <v>21</v>
      </c>
      <c r="D92" s="49">
        <f>SUM(D90:D91)</f>
        <v>300</v>
      </c>
      <c r="E92" s="49">
        <f>SUM(E90:E91)</f>
        <v>41</v>
      </c>
      <c r="F92" s="49">
        <f>SUM(F90:F91)</f>
        <v>66</v>
      </c>
      <c r="G92" s="49"/>
      <c r="H92" s="49"/>
      <c r="I92" s="49">
        <f aca="true" t="shared" si="11" ref="I92:O92">SUM(I90:I91)</f>
        <v>300</v>
      </c>
      <c r="J92" s="49">
        <f t="shared" si="11"/>
        <v>76</v>
      </c>
      <c r="K92" s="49">
        <f t="shared" si="11"/>
        <v>46</v>
      </c>
      <c r="L92" s="49">
        <f t="shared" si="11"/>
        <v>16</v>
      </c>
      <c r="M92" s="49">
        <f t="shared" si="11"/>
        <v>109</v>
      </c>
      <c r="N92" s="49">
        <f t="shared" si="11"/>
        <v>47</v>
      </c>
      <c r="O92" s="49">
        <f t="shared" si="11"/>
        <v>6</v>
      </c>
      <c r="P92" s="14"/>
    </row>
    <row r="93" spans="6:15" ht="12.75">
      <c r="F93" s="14"/>
      <c r="G93" s="14"/>
      <c r="H93" s="14"/>
      <c r="I93" s="14"/>
      <c r="J93" s="14"/>
      <c r="K93" s="14"/>
      <c r="L93" s="14"/>
      <c r="M93" s="14"/>
      <c r="N93" s="14"/>
      <c r="O93" s="14"/>
    </row>
    <row r="96" spans="2:10" ht="12.75">
      <c r="B96" s="41" t="s">
        <v>31</v>
      </c>
      <c r="C96" s="14"/>
      <c r="D96" s="66" t="s">
        <v>94</v>
      </c>
      <c r="E96" s="14"/>
      <c r="F96" s="14"/>
      <c r="G96" s="14"/>
      <c r="H96" s="14"/>
      <c r="I96" s="66" t="s">
        <v>95</v>
      </c>
      <c r="J96" s="14"/>
    </row>
    <row r="97" spans="2:10" ht="12.75">
      <c r="B97" s="14"/>
      <c r="C97" s="89" t="s">
        <v>21</v>
      </c>
      <c r="D97" s="89" t="s">
        <v>17</v>
      </c>
      <c r="E97" s="40" t="s">
        <v>96</v>
      </c>
      <c r="F97" s="89" t="s">
        <v>17</v>
      </c>
      <c r="G97" s="89"/>
      <c r="H97" s="89"/>
      <c r="I97" s="40" t="s">
        <v>96</v>
      </c>
      <c r="J97" s="89" t="s">
        <v>17</v>
      </c>
    </row>
    <row r="98" spans="2:10" ht="12.75">
      <c r="B98" s="41" t="s">
        <v>23</v>
      </c>
      <c r="C98" s="14">
        <f>+E98+I98</f>
        <v>240</v>
      </c>
      <c r="D98" s="53">
        <f>+C98/$C101</f>
        <v>0.5</v>
      </c>
      <c r="E98" s="54">
        <f>SUM(J12:J25)+SUM(M12:M25)+SUM(J54:J60)+SUM(M54:M60)-J23-J25-M23-M25-J60-M60</f>
        <v>205</v>
      </c>
      <c r="F98" s="53">
        <f>+E98/$E101</f>
        <v>0.5125</v>
      </c>
      <c r="G98" s="53"/>
      <c r="H98" s="53"/>
      <c r="I98" s="54">
        <f>SUM(J28:J29)+SUM(M28:M29)+SUM(J63:J67)+SUM(M63:M67)</f>
        <v>35</v>
      </c>
      <c r="J98" s="53">
        <f>+I98/$I101</f>
        <v>0.4375</v>
      </c>
    </row>
    <row r="99" spans="2:10" ht="12.75">
      <c r="B99" s="41" t="s">
        <v>24</v>
      </c>
      <c r="C99" s="14">
        <f>+E99+I99</f>
        <v>201</v>
      </c>
      <c r="D99" s="53">
        <f>+C99/$C101</f>
        <v>0.41875</v>
      </c>
      <c r="E99" s="54">
        <f>SUM(K12:K25)+SUM(N12:N25)+SUM(K54:K60)+SUM(N54:N60)-K23-K25-N23-N25-K60-N60</f>
        <v>161</v>
      </c>
      <c r="F99" s="53">
        <f>+E99/$E101</f>
        <v>0.4025</v>
      </c>
      <c r="G99" s="53"/>
      <c r="H99" s="53"/>
      <c r="I99" s="54">
        <f>SUM(K28:K29)+SUM(N28:N29)+SUM(K63:K67)+SUM(N63:N67)</f>
        <v>40</v>
      </c>
      <c r="J99" s="53">
        <f>+I99/$I101</f>
        <v>0.5</v>
      </c>
    </row>
    <row r="100" spans="2:10" ht="12.75">
      <c r="B100" s="41" t="s">
        <v>25</v>
      </c>
      <c r="C100" s="14">
        <f>+E100+I100</f>
        <v>39</v>
      </c>
      <c r="D100" s="53">
        <f>+C100/$C101</f>
        <v>0.08125</v>
      </c>
      <c r="E100" s="54">
        <f>SUM(L12:L25)+SUM(O12:O25)+SUM(L54:L60)+SUM(O54:O60)-L23-L25-O23-O25-L60-O60</f>
        <v>34</v>
      </c>
      <c r="F100" s="53">
        <f>+E100/$E101</f>
        <v>0.085</v>
      </c>
      <c r="G100" s="53"/>
      <c r="H100" s="53"/>
      <c r="I100" s="54">
        <f>SUM(L28:L29)+SUM(O28:O29)+SUM(L63:L67)+SUM(O63:O67)</f>
        <v>5</v>
      </c>
      <c r="J100" s="53">
        <f>+I100/$I101</f>
        <v>0.0625</v>
      </c>
    </row>
    <row r="101" spans="2:10" ht="12.75">
      <c r="B101" s="41" t="s">
        <v>21</v>
      </c>
      <c r="C101" s="14">
        <f>+E101+I101</f>
        <v>480</v>
      </c>
      <c r="D101" s="53">
        <f>+C101/$C101</f>
        <v>1</v>
      </c>
      <c r="E101" s="14">
        <f>SUM(E98:E100)</f>
        <v>400</v>
      </c>
      <c r="F101" s="53">
        <f>+E101/$E101</f>
        <v>1</v>
      </c>
      <c r="G101" s="53"/>
      <c r="H101" s="53"/>
      <c r="I101" s="54">
        <v>80</v>
      </c>
      <c r="J101" s="53">
        <f>+I101/$I101</f>
        <v>1</v>
      </c>
    </row>
    <row r="105" spans="3:4" ht="12.75">
      <c r="C105" s="62" t="s">
        <v>103</v>
      </c>
      <c r="D105" s="62" t="s">
        <v>17</v>
      </c>
    </row>
    <row r="106" spans="2:4" ht="12.75">
      <c r="B106" s="12" t="s">
        <v>70</v>
      </c>
      <c r="C106" s="90">
        <f>+SUM(C107:C109)</f>
        <v>166</v>
      </c>
      <c r="D106" s="91">
        <f>(C106/480)*100</f>
        <v>34.583333333333336</v>
      </c>
    </row>
    <row r="107" spans="2:3" ht="12.75">
      <c r="B107" s="94" t="s">
        <v>104</v>
      </c>
      <c r="C107">
        <v>36</v>
      </c>
    </row>
    <row r="108" spans="2:3" ht="12.75">
      <c r="B108" s="94" t="s">
        <v>41</v>
      </c>
      <c r="C108">
        <v>50</v>
      </c>
    </row>
    <row r="109" spans="2:3" ht="12.75">
      <c r="B109" s="94" t="s">
        <v>97</v>
      </c>
      <c r="C109">
        <v>80</v>
      </c>
    </row>
  </sheetData>
  <sheetProtection/>
  <mergeCells count="36">
    <mergeCell ref="P9:P11"/>
    <mergeCell ref="F10:F11"/>
    <mergeCell ref="J10:L10"/>
    <mergeCell ref="M10:O10"/>
    <mergeCell ref="M69:O69"/>
    <mergeCell ref="A9:A11"/>
    <mergeCell ref="B9:B11"/>
    <mergeCell ref="C9:E9"/>
    <mergeCell ref="I9:O9"/>
    <mergeCell ref="B37:E37"/>
    <mergeCell ref="B75:E75"/>
    <mergeCell ref="A51:A53"/>
    <mergeCell ref="B51:B53"/>
    <mergeCell ref="C51:E51"/>
    <mergeCell ref="I51:O51"/>
    <mergeCell ref="P51:P53"/>
    <mergeCell ref="F52:F53"/>
    <mergeCell ref="J52:L52"/>
    <mergeCell ref="M52:O52"/>
    <mergeCell ref="J69:L69"/>
    <mergeCell ref="C10:C11"/>
    <mergeCell ref="D10:D11"/>
    <mergeCell ref="E10:E11"/>
    <mergeCell ref="G10:G11"/>
    <mergeCell ref="H10:H11"/>
    <mergeCell ref="I10:I11"/>
    <mergeCell ref="F9:H9"/>
    <mergeCell ref="J31:L31"/>
    <mergeCell ref="M31:O31"/>
    <mergeCell ref="C52:C53"/>
    <mergeCell ref="D52:D53"/>
    <mergeCell ref="E52:E53"/>
    <mergeCell ref="G52:G53"/>
    <mergeCell ref="H52:H53"/>
    <mergeCell ref="I52:I53"/>
    <mergeCell ref="F51:H5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WGRiT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</dc:creator>
  <cp:keywords/>
  <dc:description/>
  <cp:lastModifiedBy>admin</cp:lastModifiedBy>
  <cp:lastPrinted>2012-02-01T14:57:45Z</cp:lastPrinted>
  <dcterms:created xsi:type="dcterms:W3CDTF">2009-03-13T14:33:04Z</dcterms:created>
  <dcterms:modified xsi:type="dcterms:W3CDTF">2012-07-12T12:09:58Z</dcterms:modified>
  <cp:category/>
  <cp:version/>
  <cp:contentType/>
  <cp:contentStatus/>
</cp:coreProperties>
</file>