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1"/>
  </bookViews>
  <sheets>
    <sheet name="EKONOMIA_GiAP" sheetId="1" r:id="rId1"/>
    <sheet name="EKONOMIA_ RiDF" sheetId="2" r:id="rId2"/>
  </sheets>
  <definedNames/>
  <calcPr fullCalcOnLoad="1"/>
</workbook>
</file>

<file path=xl/sharedStrings.xml><?xml version="1.0" encoding="utf-8"?>
<sst xmlns="http://schemas.openxmlformats.org/spreadsheetml/2006/main" count="414" uniqueCount="141">
  <si>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</si>
  <si>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</si>
  <si>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</si>
  <si>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</si>
  <si>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</si>
  <si>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</si>
  <si>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</si>
  <si>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</si>
  <si>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 roku</t>
  </si>
  <si>
    <t>W</t>
  </si>
  <si>
    <t>Ć</t>
  </si>
  <si>
    <t>L</t>
  </si>
  <si>
    <t>Mikroekonomia</t>
  </si>
  <si>
    <t>Matematyka</t>
  </si>
  <si>
    <t>Technologia informacyjna</t>
  </si>
  <si>
    <t>Filozofia</t>
  </si>
  <si>
    <t>Prawo</t>
  </si>
  <si>
    <t>RAZEM</t>
  </si>
  <si>
    <t xml:space="preserve">Rok II </t>
  </si>
  <si>
    <t>Statystyka opisowa</t>
  </si>
  <si>
    <t>Praktyka zawodowa</t>
  </si>
  <si>
    <t>Rok III</t>
  </si>
  <si>
    <t>Lp.</t>
  </si>
  <si>
    <t>Analiza danych</t>
  </si>
  <si>
    <t>Międzynarodowe stosunki gospodarcze</t>
  </si>
  <si>
    <t>udział w %</t>
  </si>
  <si>
    <t>udział %</t>
  </si>
  <si>
    <t>wykłady</t>
  </si>
  <si>
    <t>ćwiczenia</t>
  </si>
  <si>
    <t>laboratoria</t>
  </si>
  <si>
    <t>%</t>
  </si>
  <si>
    <t>Podstawy jakości życia i zrównoważonego rozwoju</t>
  </si>
  <si>
    <t>ECTS</t>
  </si>
  <si>
    <t>Studia niestacjonarne I stopnia</t>
  </si>
  <si>
    <t>Razem godziny w semestrze</t>
  </si>
  <si>
    <t>Analiza ekonomiczna</t>
  </si>
  <si>
    <t>Razem</t>
  </si>
  <si>
    <t>Przedmioty specjalnościowe</t>
  </si>
  <si>
    <t>w</t>
  </si>
  <si>
    <t>ćw.</t>
  </si>
  <si>
    <t>lab.</t>
  </si>
  <si>
    <t>Kierunek: EKONOMIA</t>
  </si>
  <si>
    <t>Polityka społeczna</t>
  </si>
  <si>
    <t>Socjologia</t>
  </si>
  <si>
    <t>Zarządzanie</t>
  </si>
  <si>
    <t>Rachunkowość</t>
  </si>
  <si>
    <t>Informatyka I</t>
  </si>
  <si>
    <t>Makroekonomia I</t>
  </si>
  <si>
    <t>Specjalność: Gospodarka i Administracja Publiczna</t>
  </si>
  <si>
    <t>Specjalność: Rachunkowość i Doradztwo Finansowe</t>
  </si>
  <si>
    <t>Ekonometria I</t>
  </si>
  <si>
    <t>Finanse publiczne</t>
  </si>
  <si>
    <t>Polityka gospodarcza I</t>
  </si>
  <si>
    <t>Gospodarka regionalna</t>
  </si>
  <si>
    <t>Teoria i analiza rynku</t>
  </si>
  <si>
    <t>Informatyka II</t>
  </si>
  <si>
    <t>Podatki w przedsiębiorstwie</t>
  </si>
  <si>
    <t>Rachunkowość i Doradztwo Finansowe</t>
  </si>
  <si>
    <t xml:space="preserve">Język obcy </t>
  </si>
  <si>
    <t>Badania operacyjne</t>
  </si>
  <si>
    <t>Ekonomia integracji europejskiej</t>
  </si>
  <si>
    <t>JO</t>
  </si>
  <si>
    <t>Gospodarka przestrzenna lub Gospodarka a środowisko</t>
  </si>
  <si>
    <t>1, 2</t>
  </si>
  <si>
    <t>Specjalność: –</t>
  </si>
  <si>
    <t>Rynki finansowe i bankowość</t>
  </si>
  <si>
    <t>Gospodarka i Administracja Publiczna</t>
  </si>
  <si>
    <t>Do wyboru (co najmniej 30%)</t>
  </si>
  <si>
    <t>Gospodarka lokalna</t>
  </si>
  <si>
    <t>Społeczeństwo obywatelskie</t>
  </si>
  <si>
    <t>Administracja publiczna</t>
  </si>
  <si>
    <t>Przedsiębiorstwo użyteczności publicznej</t>
  </si>
  <si>
    <t>Podstawy nauki o przedsiębiorstwie</t>
  </si>
  <si>
    <t>Samorządowa polityka przestrzenna</t>
  </si>
  <si>
    <t>Ekonomika miasta</t>
  </si>
  <si>
    <t>Finanse samorządowe</t>
  </si>
  <si>
    <t>Diagnostyka ekonomiczna gospodarki lokalnej</t>
  </si>
  <si>
    <t>Samorządowa polityka społeczna</t>
  </si>
  <si>
    <t>Samorządowa polityka gospodarcza</t>
  </si>
  <si>
    <t>E-administracja</t>
  </si>
  <si>
    <t>Lokalne i regionalne strategie rozwoju</t>
  </si>
  <si>
    <t>Samorząd terytorialny w UE</t>
  </si>
  <si>
    <t>Polityka miejska</t>
  </si>
  <si>
    <t>Marketing terytorialny</t>
  </si>
  <si>
    <t>Finanse i rachunkowość małej firmy</t>
  </si>
  <si>
    <t>Rozliczenia finansowe w gospodarce</t>
  </si>
  <si>
    <t>Finanse przedsiębiorstwa</t>
  </si>
  <si>
    <t>Finanse osobiste</t>
  </si>
  <si>
    <t>Rachunkowość finansowa</t>
  </si>
  <si>
    <t>Kontrola i rewizja finansowa</t>
  </si>
  <si>
    <t>Rachunkowość i audyt jednostek sektora finansów publicznych</t>
  </si>
  <si>
    <t>Budżetowanie w controllingu</t>
  </si>
  <si>
    <t>Sprawozdawczość finansowa</t>
  </si>
  <si>
    <t>Rachunkowość informatyczna</t>
  </si>
  <si>
    <t>Rachunkowość i audyt podatkowy</t>
  </si>
  <si>
    <t>Doradztwo bankowo-ubezpieczeniowe</t>
  </si>
  <si>
    <t>Analiza i rating sektora finansowego</t>
  </si>
  <si>
    <t>Plan studiów na rok akad. 2012/2013</t>
  </si>
  <si>
    <t>RAZEM ECTS (145+35)</t>
  </si>
  <si>
    <t>S1</t>
  </si>
  <si>
    <t>S2</t>
  </si>
  <si>
    <t>Zal. z oceną</t>
  </si>
  <si>
    <t>Zal. bez oceny</t>
  </si>
  <si>
    <t>Ogółem w roku</t>
  </si>
  <si>
    <t>Zal. przedm. w semestrze</t>
  </si>
  <si>
    <t>S3</t>
  </si>
  <si>
    <t>S4</t>
  </si>
  <si>
    <t>3 tygodnie - S4</t>
  </si>
  <si>
    <t>ECTS - przedmioty na kierunku</t>
  </si>
  <si>
    <t>ECTS - przedmioty na specjalności</t>
  </si>
  <si>
    <t>S5</t>
  </si>
  <si>
    <t>S6</t>
  </si>
  <si>
    <t>ECTS - przedmioty na kierunku (145)</t>
  </si>
  <si>
    <t>ECTS - przedmioty na specjalności (35)</t>
  </si>
  <si>
    <t>przedmioty na kierunku</t>
  </si>
  <si>
    <t>przedmioty na specjalności</t>
  </si>
  <si>
    <t>godz.</t>
  </si>
  <si>
    <t>Specjalność</t>
  </si>
  <si>
    <t>Plan studiów na rok akad. 2013/2014</t>
  </si>
  <si>
    <t>Plan studiów na rok akad. 2014/2015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</si>
  <si>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</si>
  <si>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</si>
  <si>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</si>
  <si>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</si>
  <si>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c. Praktycznych (w tym laboratoryjnych i projektowych)</t>
  </si>
  <si>
    <t>d. Minimalna liczba punktów ECTS, którą student musi uzyskać, realizując moduły kształcenia oferowane na zajęciach ogólnouczelnianych lub na innym kierunku studiów</t>
  </si>
  <si>
    <t>Zajęcia rekreracyjno-ruchowe</t>
  </si>
  <si>
    <t>Ekologia społeczna</t>
  </si>
  <si>
    <t>praktyczny</t>
  </si>
  <si>
    <t>Wydział Ekonomii, Zarządzania i Turystyki</t>
  </si>
  <si>
    <t>Makroekonomia II</t>
  </si>
  <si>
    <t>Seminarium dyplomowe - licencjackie I</t>
  </si>
  <si>
    <t>Język obcy 3</t>
  </si>
  <si>
    <t>Język obcy 4</t>
  </si>
  <si>
    <t>Seminarium dyplomowe - licencjackie II</t>
  </si>
  <si>
    <t>Seminarium dyplomowe - licencjackie III</t>
  </si>
  <si>
    <t>Praktyczne</t>
  </si>
  <si>
    <t>e. Minimalną liczbę punktów ECTS, którą student musi uzyskać na zajęciach z wychowania fizycznego</t>
  </si>
  <si>
    <t>Seminarium dyplomowe - licencjackie</t>
  </si>
  <si>
    <t xml:space="preserve">Załącznik 2 do Uchwały Rady Wydziału nr 22/2013 z 26.04.2013 r. </t>
  </si>
  <si>
    <t>(zmiany w Uchwale nr 9/2012 z dnia 24.02.2012 r., Uchwale nr 60/2012 z 29.06.2012 r. i Uchwale nr 109/2012 z 30.11.2012 r.)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</si>
</sst>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2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008000"/>
      <name val="Arial CE"/>
      <family val="0"/>
    </font>
    <font>
      <sz val="10"/>
      <color theme="3" tint="0.39998000860214233"/>
      <name val="Arial CE"/>
      <family val="0"/>
    </font>
    <font>
      <b/>
      <sz val="10"/>
      <color rgb="FF002060"/>
      <name val="Arial CE"/>
      <family val="0"/>
    </font>
    <font>
      <sz val="10"/>
      <color rgb="FF002060"/>
      <name val="Arial CE"/>
      <family val="0"/>
    </font>
    <font>
      <sz val="10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0" xfId="0" applyAlignment="1">
      <alignment vertical="center" wrapText="1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wrapText="1"/>
    </xf>
    <xf numFmtId="0" fontId="48" fillId="0" borderId="11" xfId="0" applyFont="1" applyFill="1" applyBorder="1" applyAlignment="1">
      <alignment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view="pageBreakPreview" zoomScale="60" workbookViewId="0" topLeftCell="A121">
      <selection activeCell="S36" sqref="S36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6" width="7.25390625" style="0" customWidth="1"/>
    <col min="7" max="8" width="3.75390625" style="0" customWidth="1"/>
    <col min="9" max="9" width="8.125" style="0" customWidth="1"/>
    <col min="10" max="10" width="7.25390625" style="0" customWidth="1"/>
    <col min="11" max="15" width="6.75390625" style="0" customWidth="1"/>
    <col min="16" max="16" width="13.75390625" style="0" customWidth="1"/>
    <col min="17" max="17" width="10.25390625" style="0" bestFit="1" customWidth="1"/>
  </cols>
  <sheetData>
    <row r="1" spans="1:16" s="67" customFormat="1" ht="15.75">
      <c r="A1" s="67" t="s">
        <v>139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2.75">
      <c r="A2" s="15" t="s">
        <v>140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2:13" ht="12.75">
      <c r="B3" s="15" t="s">
        <v>97</v>
      </c>
      <c r="D3" s="15"/>
      <c r="E3" s="20" t="s">
        <v>25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129</v>
      </c>
      <c r="D4" s="15"/>
      <c r="E4" s="53">
        <f>I4/I7</f>
        <v>0.5121951219512195</v>
      </c>
      <c r="F4" s="20" t="s">
        <v>27</v>
      </c>
      <c r="G4" s="20"/>
      <c r="H4" s="20"/>
      <c r="I4" s="20">
        <f>J25+M25</f>
        <v>189</v>
      </c>
      <c r="J4" s="15"/>
      <c r="K4" s="15"/>
      <c r="L4" s="15"/>
      <c r="M4" s="15"/>
    </row>
    <row r="5" spans="2:13" ht="12.75">
      <c r="B5" t="s">
        <v>33</v>
      </c>
      <c r="D5" s="15"/>
      <c r="E5" s="53">
        <f>I5/I7</f>
        <v>0.3821138211382114</v>
      </c>
      <c r="F5" s="20" t="s">
        <v>28</v>
      </c>
      <c r="G5" s="20"/>
      <c r="H5" s="20"/>
      <c r="I5" s="20">
        <f>K25+N25</f>
        <v>141</v>
      </c>
      <c r="J5" s="15"/>
      <c r="K5" s="15"/>
      <c r="L5" s="15"/>
      <c r="M5" s="15"/>
    </row>
    <row r="6" spans="2:13" ht="12.75">
      <c r="B6" t="s">
        <v>1</v>
      </c>
      <c r="D6" s="15"/>
      <c r="E6" s="53">
        <f>I6/I7</f>
        <v>0.10569105691056911</v>
      </c>
      <c r="F6" s="20" t="s">
        <v>29</v>
      </c>
      <c r="G6" s="20"/>
      <c r="H6" s="20"/>
      <c r="I6" s="20">
        <f>L25+O25</f>
        <v>39</v>
      </c>
      <c r="J6" s="15"/>
      <c r="K6" s="15"/>
      <c r="L6" s="15"/>
      <c r="M6" s="15"/>
    </row>
    <row r="7" spans="2:13" ht="12.75">
      <c r="B7" t="s">
        <v>41</v>
      </c>
      <c r="D7" s="15"/>
      <c r="E7" s="53">
        <f>SUM(E4:E6)</f>
        <v>1</v>
      </c>
      <c r="F7" s="20" t="s">
        <v>2</v>
      </c>
      <c r="G7" s="20"/>
      <c r="H7" s="20"/>
      <c r="I7" s="20">
        <f>SUM(I4:I6)</f>
        <v>369</v>
      </c>
      <c r="J7" s="15"/>
      <c r="K7" s="15"/>
      <c r="L7" s="15"/>
      <c r="M7" s="15"/>
    </row>
    <row r="8" spans="2:13" ht="12.75">
      <c r="B8" t="s">
        <v>64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29" t="s">
        <v>22</v>
      </c>
      <c r="B9" s="129" t="s">
        <v>3</v>
      </c>
      <c r="C9" s="128" t="s">
        <v>104</v>
      </c>
      <c r="D9" s="128"/>
      <c r="E9" s="128"/>
      <c r="F9" s="133" t="s">
        <v>4</v>
      </c>
      <c r="G9" s="134"/>
      <c r="H9" s="135"/>
      <c r="I9" s="128" t="s">
        <v>5</v>
      </c>
      <c r="J9" s="129"/>
      <c r="K9" s="129"/>
      <c r="L9" s="129"/>
      <c r="M9" s="129"/>
      <c r="N9" s="129"/>
      <c r="O9" s="129"/>
      <c r="P9" s="141" t="s">
        <v>6</v>
      </c>
    </row>
    <row r="10" spans="1:16" s="1" customFormat="1" ht="12.75" customHeight="1">
      <c r="A10" s="129"/>
      <c r="B10" s="140"/>
      <c r="C10" s="136" t="s">
        <v>7</v>
      </c>
      <c r="D10" s="138" t="s">
        <v>101</v>
      </c>
      <c r="E10" s="138" t="s">
        <v>102</v>
      </c>
      <c r="F10" s="136" t="s">
        <v>36</v>
      </c>
      <c r="G10" s="136" t="s">
        <v>99</v>
      </c>
      <c r="H10" s="136" t="s">
        <v>100</v>
      </c>
      <c r="I10" s="138" t="s">
        <v>103</v>
      </c>
      <c r="J10" s="130" t="s">
        <v>99</v>
      </c>
      <c r="K10" s="131"/>
      <c r="L10" s="132"/>
      <c r="M10" s="130" t="s">
        <v>100</v>
      </c>
      <c r="N10" s="131"/>
      <c r="O10" s="132"/>
      <c r="P10" s="142"/>
    </row>
    <row r="11" spans="1:16" s="1" customFormat="1" ht="12.75">
      <c r="A11" s="129"/>
      <c r="B11" s="140"/>
      <c r="C11" s="137"/>
      <c r="D11" s="139"/>
      <c r="E11" s="139"/>
      <c r="F11" s="137"/>
      <c r="G11" s="137"/>
      <c r="H11" s="137"/>
      <c r="I11" s="139"/>
      <c r="J11" s="61" t="s">
        <v>9</v>
      </c>
      <c r="K11" s="44" t="s">
        <v>10</v>
      </c>
      <c r="L11" s="44" t="s">
        <v>11</v>
      </c>
      <c r="M11" s="44" t="s">
        <v>9</v>
      </c>
      <c r="N11" s="44" t="s">
        <v>10</v>
      </c>
      <c r="O11" s="44" t="s">
        <v>11</v>
      </c>
      <c r="P11" s="143"/>
    </row>
    <row r="12" spans="1:16" s="30" customFormat="1" ht="12.75">
      <c r="A12" s="48">
        <v>1</v>
      </c>
      <c r="B12" s="48" t="s">
        <v>12</v>
      </c>
      <c r="C12" s="49">
        <v>2</v>
      </c>
      <c r="D12" s="49" t="s">
        <v>63</v>
      </c>
      <c r="E12" s="49"/>
      <c r="F12" s="50">
        <f>G12+H12</f>
        <v>13</v>
      </c>
      <c r="G12" s="50">
        <v>5</v>
      </c>
      <c r="H12" s="49">
        <v>8</v>
      </c>
      <c r="I12" s="49">
        <v>60</v>
      </c>
      <c r="J12" s="50">
        <v>10</v>
      </c>
      <c r="K12" s="50">
        <v>20</v>
      </c>
      <c r="L12" s="50">
        <v>0</v>
      </c>
      <c r="M12" s="50">
        <v>15</v>
      </c>
      <c r="N12" s="50">
        <v>15</v>
      </c>
      <c r="O12" s="50">
        <v>0</v>
      </c>
      <c r="P12" s="28"/>
    </row>
    <row r="13" spans="1:16" s="30" customFormat="1" ht="12.75">
      <c r="A13" s="48">
        <v>2</v>
      </c>
      <c r="B13" s="48" t="s">
        <v>13</v>
      </c>
      <c r="C13" s="50">
        <v>2</v>
      </c>
      <c r="D13" s="49" t="s">
        <v>63</v>
      </c>
      <c r="E13" s="50"/>
      <c r="F13" s="50">
        <v>13</v>
      </c>
      <c r="G13" s="50">
        <v>5</v>
      </c>
      <c r="H13" s="50">
        <v>8</v>
      </c>
      <c r="I13" s="50">
        <v>60</v>
      </c>
      <c r="J13" s="50">
        <v>10</v>
      </c>
      <c r="K13" s="50">
        <v>20</v>
      </c>
      <c r="L13" s="50">
        <v>0</v>
      </c>
      <c r="M13" s="50">
        <v>10</v>
      </c>
      <c r="N13" s="50">
        <v>20</v>
      </c>
      <c r="O13" s="50">
        <v>0</v>
      </c>
      <c r="P13" s="28"/>
    </row>
    <row r="14" spans="1:16" s="30" customFormat="1" ht="12.75">
      <c r="A14" s="48">
        <v>3</v>
      </c>
      <c r="B14" s="48" t="s">
        <v>16</v>
      </c>
      <c r="C14" s="50">
        <v>1</v>
      </c>
      <c r="D14" s="112"/>
      <c r="E14" s="50"/>
      <c r="F14" s="50">
        <f aca="true" t="shared" si="0" ref="F14:F23">G14+H14</f>
        <v>4</v>
      </c>
      <c r="G14" s="50">
        <v>4</v>
      </c>
      <c r="H14" s="50"/>
      <c r="I14" s="50">
        <v>34</v>
      </c>
      <c r="J14" s="50">
        <v>34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28"/>
    </row>
    <row r="15" spans="1:16" s="27" customFormat="1" ht="12.75">
      <c r="A15" s="25">
        <v>4</v>
      </c>
      <c r="B15" s="25" t="s">
        <v>42</v>
      </c>
      <c r="C15" s="17">
        <v>2</v>
      </c>
      <c r="D15" s="17"/>
      <c r="E15" s="17"/>
      <c r="F15" s="17">
        <f t="shared" si="0"/>
        <v>5</v>
      </c>
      <c r="G15" s="17"/>
      <c r="H15" s="17">
        <v>5</v>
      </c>
      <c r="I15" s="17">
        <v>30</v>
      </c>
      <c r="J15" s="17">
        <v>0</v>
      </c>
      <c r="K15" s="17">
        <v>0</v>
      </c>
      <c r="L15" s="17">
        <v>0</v>
      </c>
      <c r="M15" s="17">
        <v>30</v>
      </c>
      <c r="N15" s="17">
        <v>0</v>
      </c>
      <c r="O15" s="17">
        <v>0</v>
      </c>
      <c r="P15" s="25"/>
    </row>
    <row r="16" spans="1:16" s="32" customFormat="1" ht="12.75">
      <c r="A16" s="48">
        <v>5</v>
      </c>
      <c r="B16" s="48" t="s">
        <v>43</v>
      </c>
      <c r="C16" s="50">
        <v>2</v>
      </c>
      <c r="D16" s="49"/>
      <c r="E16" s="50"/>
      <c r="F16" s="50">
        <f>G16+H16</f>
        <v>2</v>
      </c>
      <c r="G16" s="50"/>
      <c r="H16" s="50">
        <v>2</v>
      </c>
      <c r="I16" s="50">
        <v>19</v>
      </c>
      <c r="J16" s="50">
        <v>0</v>
      </c>
      <c r="K16" s="50">
        <v>0</v>
      </c>
      <c r="L16" s="50">
        <v>0</v>
      </c>
      <c r="M16" s="50">
        <v>19</v>
      </c>
      <c r="N16" s="50">
        <v>0</v>
      </c>
      <c r="O16" s="50">
        <v>0</v>
      </c>
      <c r="P16" s="31"/>
    </row>
    <row r="17" spans="1:16" s="32" customFormat="1" ht="12.75">
      <c r="A17" s="113">
        <v>6</v>
      </c>
      <c r="B17" s="113" t="s">
        <v>127</v>
      </c>
      <c r="C17" s="114"/>
      <c r="D17" s="115">
        <v>2</v>
      </c>
      <c r="E17" s="114"/>
      <c r="F17" s="114">
        <f>G17+H17</f>
        <v>2</v>
      </c>
      <c r="G17" s="114"/>
      <c r="H17" s="114">
        <v>2</v>
      </c>
      <c r="I17" s="114">
        <v>15</v>
      </c>
      <c r="J17" s="114">
        <v>0</v>
      </c>
      <c r="K17" s="114">
        <v>0</v>
      </c>
      <c r="L17" s="114">
        <v>0</v>
      </c>
      <c r="M17" s="114">
        <v>15</v>
      </c>
      <c r="N17" s="114">
        <v>0</v>
      </c>
      <c r="O17" s="114">
        <v>0</v>
      </c>
      <c r="P17" s="100"/>
    </row>
    <row r="18" spans="1:16" s="32" customFormat="1" ht="12.75">
      <c r="A18" s="48">
        <v>7</v>
      </c>
      <c r="B18" s="48" t="s">
        <v>15</v>
      </c>
      <c r="C18" s="50">
        <v>1</v>
      </c>
      <c r="D18" s="49"/>
      <c r="E18" s="50"/>
      <c r="F18" s="50">
        <f t="shared" si="0"/>
        <v>3</v>
      </c>
      <c r="G18" s="50">
        <v>3</v>
      </c>
      <c r="H18" s="50"/>
      <c r="I18" s="50">
        <v>26</v>
      </c>
      <c r="J18" s="50">
        <v>26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31"/>
    </row>
    <row r="19" spans="1:16" s="27" customFormat="1" ht="12.75">
      <c r="A19" s="25">
        <v>8</v>
      </c>
      <c r="B19" s="25" t="s">
        <v>14</v>
      </c>
      <c r="C19" s="17"/>
      <c r="D19" s="17">
        <v>1</v>
      </c>
      <c r="E19" s="17"/>
      <c r="F19" s="17">
        <f t="shared" si="0"/>
        <v>5</v>
      </c>
      <c r="G19" s="17">
        <v>5</v>
      </c>
      <c r="H19" s="17"/>
      <c r="I19" s="17">
        <v>30</v>
      </c>
      <c r="J19" s="26">
        <v>0</v>
      </c>
      <c r="K19" s="26">
        <v>0</v>
      </c>
      <c r="L19" s="26">
        <v>30</v>
      </c>
      <c r="M19" s="26">
        <v>0</v>
      </c>
      <c r="N19" s="26">
        <v>0</v>
      </c>
      <c r="O19" s="26">
        <v>0</v>
      </c>
      <c r="P19" s="25"/>
    </row>
    <row r="20" spans="1:16" s="27" customFormat="1" ht="12.75">
      <c r="A20" s="25">
        <v>9</v>
      </c>
      <c r="B20" s="116" t="s">
        <v>58</v>
      </c>
      <c r="C20" s="35"/>
      <c r="D20" s="35" t="s">
        <v>63</v>
      </c>
      <c r="E20" s="35"/>
      <c r="F20" s="17">
        <f t="shared" si="0"/>
        <v>4</v>
      </c>
      <c r="G20" s="35">
        <v>2</v>
      </c>
      <c r="H20" s="17">
        <v>2</v>
      </c>
      <c r="I20" s="35">
        <v>44</v>
      </c>
      <c r="J20" s="17">
        <v>0</v>
      </c>
      <c r="K20" s="17">
        <v>22</v>
      </c>
      <c r="L20" s="17">
        <v>0</v>
      </c>
      <c r="M20" s="17">
        <v>0</v>
      </c>
      <c r="N20" s="17">
        <v>22</v>
      </c>
      <c r="O20" s="17">
        <v>0</v>
      </c>
      <c r="P20" s="25"/>
    </row>
    <row r="21" spans="1:16" s="20" customFormat="1" ht="12.75">
      <c r="A21" s="24">
        <v>10</v>
      </c>
      <c r="B21" s="25" t="s">
        <v>46</v>
      </c>
      <c r="C21" s="35"/>
      <c r="D21" s="35">
        <v>2</v>
      </c>
      <c r="E21" s="35"/>
      <c r="F21" s="17">
        <f t="shared" si="0"/>
        <v>2</v>
      </c>
      <c r="G21" s="17"/>
      <c r="H21" s="35">
        <v>2</v>
      </c>
      <c r="I21" s="35">
        <v>9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9</v>
      </c>
      <c r="P21" s="25"/>
    </row>
    <row r="22" spans="1:16" s="20" customFormat="1" ht="24">
      <c r="A22" s="24">
        <v>11</v>
      </c>
      <c r="B22" s="88" t="s">
        <v>31</v>
      </c>
      <c r="C22" s="63"/>
      <c r="D22" s="117">
        <v>1</v>
      </c>
      <c r="E22" s="63"/>
      <c r="F22" s="63">
        <v>3</v>
      </c>
      <c r="G22" s="63">
        <v>3</v>
      </c>
      <c r="H22" s="63"/>
      <c r="I22" s="63">
        <v>10</v>
      </c>
      <c r="J22" s="118">
        <v>10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25"/>
    </row>
    <row r="23" spans="1:16" s="45" customFormat="1" ht="25.5">
      <c r="A23" s="42">
        <v>12</v>
      </c>
      <c r="B23" s="43" t="s">
        <v>62</v>
      </c>
      <c r="C23" s="44">
        <v>1</v>
      </c>
      <c r="D23" s="63">
        <v>1</v>
      </c>
      <c r="E23" s="44"/>
      <c r="F23" s="63">
        <f t="shared" si="0"/>
        <v>3</v>
      </c>
      <c r="G23" s="44">
        <v>3</v>
      </c>
      <c r="H23" s="44"/>
      <c r="I23" s="44">
        <v>14</v>
      </c>
      <c r="J23" s="44">
        <v>10</v>
      </c>
      <c r="K23" s="44">
        <v>4</v>
      </c>
      <c r="L23" s="44">
        <v>0</v>
      </c>
      <c r="M23" s="44">
        <v>0</v>
      </c>
      <c r="N23" s="44">
        <v>0</v>
      </c>
      <c r="O23" s="44">
        <v>0</v>
      </c>
      <c r="P23" s="42"/>
    </row>
    <row r="24" spans="1:16" s="13" customFormat="1" ht="12.75">
      <c r="A24" s="42">
        <v>13</v>
      </c>
      <c r="B24" s="43" t="s">
        <v>126</v>
      </c>
      <c r="C24" s="44"/>
      <c r="D24" s="63"/>
      <c r="E24" s="44"/>
      <c r="F24" s="63">
        <v>1</v>
      </c>
      <c r="G24" s="44"/>
      <c r="H24" s="44">
        <v>1</v>
      </c>
      <c r="I24" s="44">
        <v>18</v>
      </c>
      <c r="J24" s="44">
        <v>0</v>
      </c>
      <c r="K24" s="44">
        <v>0</v>
      </c>
      <c r="L24" s="44">
        <v>0</v>
      </c>
      <c r="M24" s="44">
        <v>0</v>
      </c>
      <c r="N24" s="44">
        <v>18</v>
      </c>
      <c r="O24" s="44">
        <v>0</v>
      </c>
      <c r="P24" s="42"/>
    </row>
    <row r="25" spans="1:16" s="13" customFormat="1" ht="12.75">
      <c r="A25" s="11"/>
      <c r="B25" s="11" t="s">
        <v>17</v>
      </c>
      <c r="C25" s="12">
        <f>COUNT(C12:C23)</f>
        <v>7</v>
      </c>
      <c r="D25" s="11"/>
      <c r="E25" s="11"/>
      <c r="F25" s="12">
        <f>SUM(F12:F24)</f>
        <v>60</v>
      </c>
      <c r="G25" s="12">
        <f aca="true" t="shared" si="1" ref="G25:O25">SUM(G12:G24)</f>
        <v>30</v>
      </c>
      <c r="H25" s="12">
        <f t="shared" si="1"/>
        <v>30</v>
      </c>
      <c r="I25" s="12">
        <f t="shared" si="1"/>
        <v>369</v>
      </c>
      <c r="J25" s="12">
        <f t="shared" si="1"/>
        <v>100</v>
      </c>
      <c r="K25" s="12">
        <f t="shared" si="1"/>
        <v>66</v>
      </c>
      <c r="L25" s="12">
        <f t="shared" si="1"/>
        <v>30</v>
      </c>
      <c r="M25" s="12">
        <f t="shared" si="1"/>
        <v>89</v>
      </c>
      <c r="N25" s="12">
        <f t="shared" si="1"/>
        <v>75</v>
      </c>
      <c r="O25" s="12">
        <f t="shared" si="1"/>
        <v>9</v>
      </c>
      <c r="P25" s="11"/>
    </row>
    <row r="26" spans="1:16" s="13" customFormat="1" ht="12.75">
      <c r="A26" s="14"/>
      <c r="B26" s="18" t="s">
        <v>34</v>
      </c>
      <c r="C26" s="19"/>
      <c r="D26" s="19"/>
      <c r="E26" s="19"/>
      <c r="F26" s="19"/>
      <c r="G26" s="19"/>
      <c r="H26" s="19"/>
      <c r="J26" s="127">
        <f>SUM(J25:L25)</f>
        <v>196</v>
      </c>
      <c r="K26" s="127"/>
      <c r="L26" s="127"/>
      <c r="M26" s="127">
        <f>SUM(M25:O25)</f>
        <v>173</v>
      </c>
      <c r="N26" s="127"/>
      <c r="O26" s="127"/>
      <c r="P26" s="14"/>
    </row>
    <row r="27" spans="1:16" s="13" customFormat="1" ht="12.75">
      <c r="A27" s="14"/>
      <c r="B27" s="82" t="s">
        <v>108</v>
      </c>
      <c r="C27" s="19"/>
      <c r="D27" s="19"/>
      <c r="E27" s="19"/>
      <c r="F27" s="83">
        <f>SUM(F12:F24)</f>
        <v>60</v>
      </c>
      <c r="G27" s="83">
        <f>SUM(G12:G24)</f>
        <v>30</v>
      </c>
      <c r="H27" s="83">
        <f>SUM(H12:H24)</f>
        <v>30</v>
      </c>
      <c r="J27" s="52"/>
      <c r="K27" s="52"/>
      <c r="L27" s="52"/>
      <c r="M27" s="52"/>
      <c r="N27" s="52"/>
      <c r="O27" s="52"/>
      <c r="P27" s="14"/>
    </row>
    <row r="28" spans="1:16" s="1" customFormat="1" ht="12.75">
      <c r="A28" s="14"/>
      <c r="B28" s="56"/>
      <c r="C28" s="19"/>
      <c r="D28" s="19"/>
      <c r="E28" s="19"/>
      <c r="F28" s="56"/>
      <c r="G28" s="56"/>
      <c r="H28" s="56"/>
      <c r="I28" s="57"/>
      <c r="J28" s="57"/>
      <c r="K28" s="52"/>
      <c r="L28" s="52"/>
      <c r="M28" s="52"/>
      <c r="N28" s="52"/>
      <c r="O28" s="52"/>
      <c r="P28" s="14"/>
    </row>
    <row r="29" spans="1:16" ht="12.75">
      <c r="A29" s="1"/>
      <c r="B29" s="77"/>
      <c r="C29" s="78"/>
      <c r="D29" s="78"/>
      <c r="E29" s="78"/>
      <c r="P29" s="1"/>
    </row>
    <row r="30" spans="1:16" ht="12.75">
      <c r="A30" s="101"/>
      <c r="B30" s="119" t="s">
        <v>120</v>
      </c>
      <c r="C30" s="120"/>
      <c r="D30" s="120"/>
      <c r="E30" s="120"/>
      <c r="F30" s="120">
        <f>SUM(F12:F18)-F15</f>
        <v>37</v>
      </c>
      <c r="G30" s="120">
        <f aca="true" t="shared" si="2" ref="G30:O30">SUM(G12:G18)-G15</f>
        <v>17</v>
      </c>
      <c r="H30" s="120">
        <f t="shared" si="2"/>
        <v>20</v>
      </c>
      <c r="I30" s="120">
        <f t="shared" si="2"/>
        <v>214</v>
      </c>
      <c r="J30" s="120">
        <f t="shared" si="2"/>
        <v>80</v>
      </c>
      <c r="K30" s="120">
        <f t="shared" si="2"/>
        <v>40</v>
      </c>
      <c r="L30" s="120">
        <f t="shared" si="2"/>
        <v>0</v>
      </c>
      <c r="M30" s="120">
        <f t="shared" si="2"/>
        <v>59</v>
      </c>
      <c r="N30" s="120">
        <f t="shared" si="2"/>
        <v>35</v>
      </c>
      <c r="O30" s="120">
        <f t="shared" si="2"/>
        <v>0</v>
      </c>
      <c r="P30" s="47"/>
    </row>
    <row r="31" spans="1:16" s="33" customFormat="1" ht="12.75">
      <c r="A3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/>
    </row>
    <row r="32" spans="1:16" s="23" customFormat="1" ht="12.7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47"/>
    </row>
    <row r="33" spans="1:16" s="34" customFormat="1" ht="12.75">
      <c r="A33" s="23"/>
      <c r="P33" s="23"/>
    </row>
    <row r="34" spans="2:15" s="34" customFormat="1" ht="12.7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6" ht="12.75">
      <c r="A35" s="34"/>
      <c r="B35" s="36"/>
      <c r="P35" s="34"/>
    </row>
    <row r="39" spans="2:9" ht="12.75">
      <c r="B39" s="15" t="s">
        <v>118</v>
      </c>
      <c r="E39" s="20" t="s">
        <v>26</v>
      </c>
      <c r="F39" s="20" t="s">
        <v>0</v>
      </c>
      <c r="G39" s="20"/>
      <c r="H39" s="20"/>
      <c r="I39" s="20"/>
    </row>
    <row r="40" spans="2:9" ht="12.75">
      <c r="B40" t="s">
        <v>129</v>
      </c>
      <c r="E40" s="53">
        <f>I40/I43</f>
        <v>0.5</v>
      </c>
      <c r="F40" s="20" t="s">
        <v>27</v>
      </c>
      <c r="G40" s="20"/>
      <c r="H40" s="20"/>
      <c r="I40" s="20">
        <f>J70+M70</f>
        <v>200</v>
      </c>
    </row>
    <row r="41" spans="2:9" ht="12.75">
      <c r="B41" t="s">
        <v>33</v>
      </c>
      <c r="E41" s="53">
        <f>I41/I43</f>
        <v>0.4525</v>
      </c>
      <c r="F41" s="20" t="s">
        <v>28</v>
      </c>
      <c r="G41" s="20"/>
      <c r="H41" s="20"/>
      <c r="I41" s="20">
        <f>K70+N70</f>
        <v>181</v>
      </c>
    </row>
    <row r="42" spans="2:9" ht="12.75">
      <c r="B42" t="s">
        <v>18</v>
      </c>
      <c r="E42" s="53">
        <f>I42/I43</f>
        <v>0.0475</v>
      </c>
      <c r="F42" s="20" t="s">
        <v>29</v>
      </c>
      <c r="G42" s="20"/>
      <c r="H42" s="20"/>
      <c r="I42" s="20">
        <f>L70+O70</f>
        <v>19</v>
      </c>
    </row>
    <row r="43" spans="2:9" ht="12.75">
      <c r="B43" t="s">
        <v>41</v>
      </c>
      <c r="E43" s="53">
        <f>SUM(E40:E42)</f>
        <v>1</v>
      </c>
      <c r="F43" s="20" t="s">
        <v>2</v>
      </c>
      <c r="G43" s="20"/>
      <c r="H43" s="20"/>
      <c r="I43" s="20">
        <f>SUM(I40:I42)</f>
        <v>400</v>
      </c>
    </row>
    <row r="44" ht="12.75">
      <c r="B44" t="s">
        <v>48</v>
      </c>
    </row>
    <row r="45" spans="1:16" ht="12.75">
      <c r="A45" s="129" t="s">
        <v>22</v>
      </c>
      <c r="B45" s="129" t="s">
        <v>3</v>
      </c>
      <c r="C45" s="128" t="s">
        <v>104</v>
      </c>
      <c r="D45" s="128"/>
      <c r="E45" s="128"/>
      <c r="F45" s="133" t="s">
        <v>4</v>
      </c>
      <c r="G45" s="134"/>
      <c r="H45" s="135"/>
      <c r="I45" s="128" t="s">
        <v>5</v>
      </c>
      <c r="J45" s="129"/>
      <c r="K45" s="129"/>
      <c r="L45" s="129"/>
      <c r="M45" s="129"/>
      <c r="N45" s="129"/>
      <c r="O45" s="129"/>
      <c r="P45" s="141" t="s">
        <v>6</v>
      </c>
    </row>
    <row r="46" spans="1:16" ht="12.75">
      <c r="A46" s="129"/>
      <c r="B46" s="140"/>
      <c r="C46" s="136" t="s">
        <v>7</v>
      </c>
      <c r="D46" s="138" t="s">
        <v>101</v>
      </c>
      <c r="E46" s="138" t="s">
        <v>102</v>
      </c>
      <c r="F46" s="136" t="s">
        <v>36</v>
      </c>
      <c r="G46" s="136" t="s">
        <v>105</v>
      </c>
      <c r="H46" s="136" t="s">
        <v>106</v>
      </c>
      <c r="I46" s="138" t="s">
        <v>103</v>
      </c>
      <c r="J46" s="130" t="s">
        <v>105</v>
      </c>
      <c r="K46" s="131"/>
      <c r="L46" s="132"/>
      <c r="M46" s="130" t="s">
        <v>106</v>
      </c>
      <c r="N46" s="131"/>
      <c r="O46" s="132"/>
      <c r="P46" s="142"/>
    </row>
    <row r="47" spans="1:16" ht="12.75">
      <c r="A47" s="129"/>
      <c r="B47" s="140"/>
      <c r="C47" s="137"/>
      <c r="D47" s="139"/>
      <c r="E47" s="139"/>
      <c r="F47" s="137"/>
      <c r="G47" s="137"/>
      <c r="H47" s="137"/>
      <c r="I47" s="139"/>
      <c r="J47" s="61" t="s">
        <v>9</v>
      </c>
      <c r="K47" s="44" t="s">
        <v>10</v>
      </c>
      <c r="L47" s="44" t="s">
        <v>11</v>
      </c>
      <c r="M47" s="44" t="s">
        <v>9</v>
      </c>
      <c r="N47" s="44" t="s">
        <v>10</v>
      </c>
      <c r="O47" s="44" t="s">
        <v>11</v>
      </c>
      <c r="P47" s="143"/>
    </row>
    <row r="48" spans="1:16" ht="12.75">
      <c r="A48" s="48">
        <v>1</v>
      </c>
      <c r="B48" s="48" t="s">
        <v>47</v>
      </c>
      <c r="C48" s="49"/>
      <c r="D48" s="49">
        <v>3</v>
      </c>
      <c r="E48" s="49"/>
      <c r="F48" s="50">
        <f>G48+H48</f>
        <v>5</v>
      </c>
      <c r="G48" s="50">
        <v>5</v>
      </c>
      <c r="H48" s="50"/>
      <c r="I48" s="49">
        <v>30</v>
      </c>
      <c r="J48" s="50">
        <v>10</v>
      </c>
      <c r="K48" s="50">
        <v>20</v>
      </c>
      <c r="L48" s="50">
        <v>0</v>
      </c>
      <c r="M48" s="50">
        <v>0</v>
      </c>
      <c r="N48" s="50">
        <v>0</v>
      </c>
      <c r="O48" s="50">
        <v>0</v>
      </c>
      <c r="P48" s="28"/>
    </row>
    <row r="49" spans="1:16" ht="12.75">
      <c r="A49" s="48">
        <v>2</v>
      </c>
      <c r="B49" s="48" t="s">
        <v>130</v>
      </c>
      <c r="C49" s="49">
        <v>4</v>
      </c>
      <c r="D49" s="49">
        <v>4</v>
      </c>
      <c r="E49" s="49"/>
      <c r="F49" s="50">
        <f>G49+H49</f>
        <v>7</v>
      </c>
      <c r="G49" s="50"/>
      <c r="H49" s="50">
        <v>7</v>
      </c>
      <c r="I49" s="49">
        <v>30</v>
      </c>
      <c r="J49" s="50">
        <v>0</v>
      </c>
      <c r="K49" s="50">
        <v>0</v>
      </c>
      <c r="L49" s="50">
        <v>0</v>
      </c>
      <c r="M49" s="50">
        <v>10</v>
      </c>
      <c r="N49" s="50">
        <v>20</v>
      </c>
      <c r="O49" s="50">
        <v>0</v>
      </c>
      <c r="P49" s="28"/>
    </row>
    <row r="50" spans="1:16" ht="12.75">
      <c r="A50" s="48">
        <v>3</v>
      </c>
      <c r="B50" s="48" t="s">
        <v>19</v>
      </c>
      <c r="C50" s="50">
        <v>4</v>
      </c>
      <c r="D50" s="49">
        <v>4</v>
      </c>
      <c r="E50" s="50"/>
      <c r="F50" s="50">
        <f aca="true" t="shared" si="3" ref="F50:F69">G50+H50</f>
        <v>7</v>
      </c>
      <c r="G50" s="50"/>
      <c r="H50" s="50">
        <v>7</v>
      </c>
      <c r="I50" s="50">
        <v>30</v>
      </c>
      <c r="J50" s="50">
        <v>0</v>
      </c>
      <c r="K50" s="50">
        <v>0</v>
      </c>
      <c r="L50" s="50">
        <v>0</v>
      </c>
      <c r="M50" s="50">
        <v>10</v>
      </c>
      <c r="N50" s="50">
        <v>10</v>
      </c>
      <c r="O50" s="50">
        <v>10</v>
      </c>
      <c r="P50" s="28"/>
    </row>
    <row r="51" spans="1:16" ht="12.75">
      <c r="A51" s="48">
        <v>4</v>
      </c>
      <c r="B51" s="48" t="s">
        <v>45</v>
      </c>
      <c r="C51" s="50">
        <v>3</v>
      </c>
      <c r="D51" s="49">
        <v>3</v>
      </c>
      <c r="E51" s="50"/>
      <c r="F51" s="50">
        <f t="shared" si="3"/>
        <v>6</v>
      </c>
      <c r="G51" s="50">
        <v>6</v>
      </c>
      <c r="H51" s="50"/>
      <c r="I51" s="50">
        <v>30</v>
      </c>
      <c r="J51" s="50">
        <v>10</v>
      </c>
      <c r="K51" s="50">
        <v>20</v>
      </c>
      <c r="L51" s="50">
        <v>0</v>
      </c>
      <c r="M51" s="50">
        <v>0</v>
      </c>
      <c r="N51" s="50">
        <v>0</v>
      </c>
      <c r="O51" s="50">
        <v>0</v>
      </c>
      <c r="P51" s="28"/>
    </row>
    <row r="52" spans="1:16" ht="12.75">
      <c r="A52" s="48">
        <v>5</v>
      </c>
      <c r="B52" s="48" t="s">
        <v>44</v>
      </c>
      <c r="C52" s="50">
        <v>3</v>
      </c>
      <c r="D52" s="50"/>
      <c r="E52" s="50"/>
      <c r="F52" s="50">
        <f t="shared" si="3"/>
        <v>3</v>
      </c>
      <c r="G52" s="50">
        <v>3</v>
      </c>
      <c r="H52" s="50"/>
      <c r="I52" s="50">
        <v>30</v>
      </c>
      <c r="J52" s="50">
        <v>30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28"/>
    </row>
    <row r="53" spans="1:16" ht="12.75">
      <c r="A53" s="25">
        <v>6</v>
      </c>
      <c r="B53" s="25" t="s">
        <v>53</v>
      </c>
      <c r="C53" s="17">
        <v>3</v>
      </c>
      <c r="D53" s="17">
        <v>3</v>
      </c>
      <c r="E53" s="17"/>
      <c r="F53" s="17">
        <f t="shared" si="3"/>
        <v>3</v>
      </c>
      <c r="G53" s="17">
        <v>3</v>
      </c>
      <c r="H53" s="17"/>
      <c r="I53" s="17">
        <v>30</v>
      </c>
      <c r="J53" s="17">
        <v>20</v>
      </c>
      <c r="K53" s="17">
        <v>10</v>
      </c>
      <c r="L53" s="17">
        <v>0</v>
      </c>
      <c r="M53" s="17">
        <v>0</v>
      </c>
      <c r="N53" s="17">
        <v>0</v>
      </c>
      <c r="O53" s="17">
        <v>0</v>
      </c>
      <c r="P53" s="25"/>
    </row>
    <row r="54" spans="1:16" ht="12.75">
      <c r="A54" s="25">
        <v>7</v>
      </c>
      <c r="B54" s="25" t="s">
        <v>60</v>
      </c>
      <c r="C54" s="17">
        <v>4</v>
      </c>
      <c r="D54" s="17"/>
      <c r="E54" s="17"/>
      <c r="F54" s="17">
        <f t="shared" si="3"/>
        <v>3</v>
      </c>
      <c r="G54" s="17"/>
      <c r="H54" s="17">
        <v>3</v>
      </c>
      <c r="I54" s="17">
        <v>30</v>
      </c>
      <c r="J54" s="26">
        <v>0</v>
      </c>
      <c r="K54" s="26">
        <v>0</v>
      </c>
      <c r="L54" s="26">
        <v>0</v>
      </c>
      <c r="M54" s="26">
        <v>30</v>
      </c>
      <c r="N54" s="26">
        <v>0</v>
      </c>
      <c r="O54" s="26">
        <v>0</v>
      </c>
      <c r="P54" s="25"/>
    </row>
    <row r="55" spans="1:16" ht="12.75">
      <c r="A55" s="25">
        <v>8</v>
      </c>
      <c r="B55" s="25" t="s">
        <v>20</v>
      </c>
      <c r="C55" s="17"/>
      <c r="D55" s="35"/>
      <c r="E55" s="17">
        <v>4</v>
      </c>
      <c r="F55" s="17">
        <f t="shared" si="3"/>
        <v>2</v>
      </c>
      <c r="G55" s="17"/>
      <c r="H55" s="17">
        <v>2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25" t="s">
        <v>107</v>
      </c>
    </row>
    <row r="56" spans="1:16" ht="12.75">
      <c r="A56" s="25">
        <v>9</v>
      </c>
      <c r="B56" s="25" t="s">
        <v>131</v>
      </c>
      <c r="C56" s="17"/>
      <c r="D56" s="35"/>
      <c r="E56" s="17">
        <v>4</v>
      </c>
      <c r="F56" s="17">
        <f t="shared" si="3"/>
        <v>0</v>
      </c>
      <c r="G56" s="17"/>
      <c r="H56" s="17">
        <v>0</v>
      </c>
      <c r="I56" s="17">
        <v>15</v>
      </c>
      <c r="J56" s="26">
        <v>0</v>
      </c>
      <c r="K56" s="26">
        <v>0</v>
      </c>
      <c r="L56" s="26">
        <v>0</v>
      </c>
      <c r="M56" s="26">
        <v>0</v>
      </c>
      <c r="N56" s="26">
        <v>15</v>
      </c>
      <c r="O56" s="26">
        <v>0</v>
      </c>
      <c r="P56" s="25"/>
    </row>
    <row r="57" spans="1:16" ht="12.75">
      <c r="A57" s="25">
        <v>10</v>
      </c>
      <c r="B57" s="116" t="s">
        <v>132</v>
      </c>
      <c r="C57" s="35"/>
      <c r="D57" s="35">
        <v>3</v>
      </c>
      <c r="E57" s="35"/>
      <c r="F57" s="17">
        <f t="shared" si="3"/>
        <v>2</v>
      </c>
      <c r="G57" s="17">
        <v>2</v>
      </c>
      <c r="H57" s="17"/>
      <c r="I57" s="35">
        <v>23</v>
      </c>
      <c r="J57" s="17">
        <v>0</v>
      </c>
      <c r="K57" s="17">
        <v>23</v>
      </c>
      <c r="L57" s="17">
        <v>0</v>
      </c>
      <c r="M57" s="17">
        <v>0</v>
      </c>
      <c r="N57" s="17">
        <v>0</v>
      </c>
      <c r="O57" s="17">
        <v>0</v>
      </c>
      <c r="P57" s="25"/>
    </row>
    <row r="58" spans="1:16" ht="12.75">
      <c r="A58" s="25">
        <v>11</v>
      </c>
      <c r="B58" s="25" t="s">
        <v>133</v>
      </c>
      <c r="C58" s="35"/>
      <c r="D58" s="35">
        <v>4</v>
      </c>
      <c r="E58" s="35"/>
      <c r="F58" s="17">
        <f>G58+H58</f>
        <v>2</v>
      </c>
      <c r="G58" s="17"/>
      <c r="H58" s="17">
        <v>2</v>
      </c>
      <c r="I58" s="35">
        <v>23</v>
      </c>
      <c r="J58" s="17">
        <v>0</v>
      </c>
      <c r="K58" s="17">
        <v>0</v>
      </c>
      <c r="L58" s="17">
        <v>0</v>
      </c>
      <c r="M58" s="17">
        <v>0</v>
      </c>
      <c r="N58" s="17">
        <v>23</v>
      </c>
      <c r="O58" s="17">
        <v>0</v>
      </c>
      <c r="P58" s="25"/>
    </row>
    <row r="59" spans="1:16" ht="12.75">
      <c r="A59" s="25">
        <v>12</v>
      </c>
      <c r="B59" s="25" t="s">
        <v>55</v>
      </c>
      <c r="C59" s="17"/>
      <c r="D59" s="35">
        <v>3</v>
      </c>
      <c r="E59" s="17"/>
      <c r="F59" s="17">
        <f t="shared" si="3"/>
        <v>2</v>
      </c>
      <c r="G59" s="17">
        <v>2</v>
      </c>
      <c r="H59" s="17"/>
      <c r="I59" s="17">
        <v>9</v>
      </c>
      <c r="J59" s="17">
        <v>0</v>
      </c>
      <c r="K59" s="17">
        <v>0</v>
      </c>
      <c r="L59" s="17">
        <v>9</v>
      </c>
      <c r="M59" s="17">
        <v>0</v>
      </c>
      <c r="N59" s="17">
        <v>0</v>
      </c>
      <c r="O59" s="17">
        <v>0</v>
      </c>
      <c r="P59" s="25"/>
    </row>
    <row r="60" spans="1:16" ht="12.75">
      <c r="A60" s="3"/>
      <c r="B60" s="3"/>
      <c r="C60" s="2"/>
      <c r="D60" s="2"/>
      <c r="E60" s="2"/>
      <c r="F60" s="2"/>
      <c r="G60" s="2"/>
      <c r="H60" s="2"/>
      <c r="I60" s="2"/>
      <c r="J60" s="5"/>
      <c r="K60" s="5"/>
      <c r="L60" s="5"/>
      <c r="M60" s="5"/>
      <c r="N60" s="5"/>
      <c r="O60" s="5"/>
      <c r="P60" s="3"/>
    </row>
    <row r="61" spans="1:16" ht="12.75">
      <c r="A61" s="3"/>
      <c r="B61" s="37" t="s">
        <v>37</v>
      </c>
      <c r="C61" s="2"/>
      <c r="D61" s="2"/>
      <c r="E61" s="2"/>
      <c r="F61" s="2"/>
      <c r="G61" s="2"/>
      <c r="H61" s="2"/>
      <c r="I61" s="2"/>
      <c r="J61" s="5"/>
      <c r="K61" s="5"/>
      <c r="L61" s="5"/>
      <c r="M61" s="5"/>
      <c r="N61" s="5"/>
      <c r="O61" s="5"/>
      <c r="P61" s="3"/>
    </row>
    <row r="62" spans="1:16" ht="12.75">
      <c r="A62" s="3">
        <v>13</v>
      </c>
      <c r="B62" s="3" t="s">
        <v>68</v>
      </c>
      <c r="C62" s="2">
        <v>3</v>
      </c>
      <c r="D62" s="2">
        <v>3</v>
      </c>
      <c r="E62" s="2"/>
      <c r="F62" s="2">
        <f t="shared" si="3"/>
        <v>3</v>
      </c>
      <c r="G62" s="2">
        <v>3</v>
      </c>
      <c r="H62" s="2"/>
      <c r="I62" s="2">
        <v>22</v>
      </c>
      <c r="J62" s="5">
        <v>16</v>
      </c>
      <c r="K62" s="5">
        <v>6</v>
      </c>
      <c r="L62" s="5">
        <v>0</v>
      </c>
      <c r="M62" s="5">
        <v>0</v>
      </c>
      <c r="N62" s="5">
        <v>0</v>
      </c>
      <c r="O62" s="5">
        <v>0</v>
      </c>
      <c r="P62" s="3"/>
    </row>
    <row r="63" spans="1:16" ht="12.75">
      <c r="A63" s="3">
        <v>14</v>
      </c>
      <c r="B63" s="3" t="s">
        <v>69</v>
      </c>
      <c r="C63" s="2"/>
      <c r="D63" s="2">
        <v>3</v>
      </c>
      <c r="E63" s="2"/>
      <c r="F63" s="2">
        <f t="shared" si="3"/>
        <v>2</v>
      </c>
      <c r="G63" s="2">
        <v>2</v>
      </c>
      <c r="H63" s="2"/>
      <c r="I63" s="2">
        <v>10</v>
      </c>
      <c r="J63" s="5">
        <v>10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3"/>
    </row>
    <row r="64" spans="1:16" ht="12.75">
      <c r="A64" s="3">
        <v>15</v>
      </c>
      <c r="B64" s="3" t="s">
        <v>70</v>
      </c>
      <c r="C64" s="17"/>
      <c r="D64" s="2">
        <v>3</v>
      </c>
      <c r="E64" s="17"/>
      <c r="F64" s="2">
        <f t="shared" si="3"/>
        <v>2</v>
      </c>
      <c r="G64" s="17">
        <v>2</v>
      </c>
      <c r="H64" s="17"/>
      <c r="I64" s="17">
        <v>10</v>
      </c>
      <c r="J64" s="26">
        <v>10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3"/>
    </row>
    <row r="65" spans="1:16" ht="12.75">
      <c r="A65" s="3">
        <v>16</v>
      </c>
      <c r="B65" s="3" t="s">
        <v>72</v>
      </c>
      <c r="C65" s="17"/>
      <c r="D65" s="2">
        <v>3</v>
      </c>
      <c r="E65" s="17"/>
      <c r="F65" s="2">
        <f t="shared" si="3"/>
        <v>2</v>
      </c>
      <c r="G65" s="17">
        <v>2</v>
      </c>
      <c r="H65" s="17"/>
      <c r="I65" s="17">
        <v>10</v>
      </c>
      <c r="J65" s="26">
        <v>10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1"/>
    </row>
    <row r="66" spans="1:16" ht="12.75">
      <c r="A66" s="3">
        <v>17</v>
      </c>
      <c r="B66" s="3" t="s">
        <v>71</v>
      </c>
      <c r="C66" s="17"/>
      <c r="D66" s="2">
        <v>4</v>
      </c>
      <c r="E66" s="17"/>
      <c r="F66" s="2">
        <f t="shared" si="3"/>
        <v>3</v>
      </c>
      <c r="G66" s="17"/>
      <c r="H66" s="17">
        <v>3</v>
      </c>
      <c r="I66" s="17">
        <v>32</v>
      </c>
      <c r="J66" s="26">
        <v>0</v>
      </c>
      <c r="K66" s="26">
        <v>0</v>
      </c>
      <c r="L66" s="26">
        <v>0</v>
      </c>
      <c r="M66" s="26">
        <v>16</v>
      </c>
      <c r="N66" s="26">
        <v>16</v>
      </c>
      <c r="O66" s="26">
        <v>0</v>
      </c>
      <c r="P66" s="21"/>
    </row>
    <row r="67" spans="1:16" ht="12.75">
      <c r="A67" s="3">
        <v>18</v>
      </c>
      <c r="B67" s="3" t="s">
        <v>73</v>
      </c>
      <c r="C67" s="2"/>
      <c r="D67" s="2">
        <v>4</v>
      </c>
      <c r="E67" s="2"/>
      <c r="F67" s="2">
        <f t="shared" si="3"/>
        <v>2</v>
      </c>
      <c r="G67" s="2"/>
      <c r="H67" s="2">
        <v>2</v>
      </c>
      <c r="I67" s="2">
        <v>12</v>
      </c>
      <c r="J67" s="5">
        <v>0</v>
      </c>
      <c r="K67" s="5">
        <v>0</v>
      </c>
      <c r="L67" s="5">
        <v>0</v>
      </c>
      <c r="M67" s="5">
        <v>6</v>
      </c>
      <c r="N67" s="5">
        <v>6</v>
      </c>
      <c r="O67" s="5">
        <v>0</v>
      </c>
      <c r="P67" s="3"/>
    </row>
    <row r="68" spans="1:16" ht="12.75">
      <c r="A68" s="25">
        <v>19</v>
      </c>
      <c r="B68" s="3" t="s">
        <v>74</v>
      </c>
      <c r="C68" s="2"/>
      <c r="D68" s="2">
        <v>4</v>
      </c>
      <c r="E68" s="2"/>
      <c r="F68" s="2">
        <f t="shared" si="3"/>
        <v>2</v>
      </c>
      <c r="G68" s="2"/>
      <c r="H68" s="2">
        <v>2</v>
      </c>
      <c r="I68" s="2">
        <v>12</v>
      </c>
      <c r="J68" s="5">
        <v>0</v>
      </c>
      <c r="K68" s="5">
        <v>0</v>
      </c>
      <c r="L68" s="5">
        <v>0</v>
      </c>
      <c r="M68" s="5">
        <v>6</v>
      </c>
      <c r="N68" s="5">
        <v>6</v>
      </c>
      <c r="O68" s="5">
        <v>0</v>
      </c>
      <c r="P68" s="3"/>
    </row>
    <row r="69" spans="1:16" ht="12.75">
      <c r="A69" s="25">
        <v>20</v>
      </c>
      <c r="B69" s="3" t="s">
        <v>75</v>
      </c>
      <c r="C69" s="2"/>
      <c r="D69" s="2">
        <v>4</v>
      </c>
      <c r="E69" s="2"/>
      <c r="F69" s="2">
        <f t="shared" si="3"/>
        <v>2</v>
      </c>
      <c r="G69" s="2"/>
      <c r="H69" s="2">
        <v>2</v>
      </c>
      <c r="I69" s="2">
        <v>12</v>
      </c>
      <c r="J69" s="5">
        <v>0</v>
      </c>
      <c r="K69" s="5">
        <v>0</v>
      </c>
      <c r="L69" s="5">
        <v>0</v>
      </c>
      <c r="M69" s="5">
        <v>6</v>
      </c>
      <c r="N69" s="5">
        <v>6</v>
      </c>
      <c r="O69" s="5">
        <v>0</v>
      </c>
      <c r="P69" s="3"/>
    </row>
    <row r="70" spans="1:16" ht="12.75">
      <c r="A70" s="11"/>
      <c r="B70" s="46" t="s">
        <v>17</v>
      </c>
      <c r="C70" s="12">
        <f>COUNT(C48:C69)</f>
        <v>7</v>
      </c>
      <c r="D70" s="12"/>
      <c r="E70" s="11"/>
      <c r="F70" s="12">
        <f aca="true" t="shared" si="4" ref="F70:O70">SUM(F48:F69)</f>
        <v>60</v>
      </c>
      <c r="G70" s="12">
        <f t="shared" si="4"/>
        <v>30</v>
      </c>
      <c r="H70" s="12">
        <f t="shared" si="4"/>
        <v>30</v>
      </c>
      <c r="I70" s="12">
        <f t="shared" si="4"/>
        <v>400</v>
      </c>
      <c r="J70" s="12">
        <f t="shared" si="4"/>
        <v>116</v>
      </c>
      <c r="K70" s="12">
        <f t="shared" si="4"/>
        <v>79</v>
      </c>
      <c r="L70" s="12">
        <f t="shared" si="4"/>
        <v>9</v>
      </c>
      <c r="M70" s="12">
        <f t="shared" si="4"/>
        <v>84</v>
      </c>
      <c r="N70" s="12">
        <f t="shared" si="4"/>
        <v>102</v>
      </c>
      <c r="O70" s="12">
        <f t="shared" si="4"/>
        <v>10</v>
      </c>
      <c r="P70" s="11"/>
    </row>
    <row r="71" spans="1:16" ht="12.75">
      <c r="A71" s="1"/>
      <c r="B71" s="18" t="s">
        <v>34</v>
      </c>
      <c r="C71" s="19"/>
      <c r="D71" s="19"/>
      <c r="E71" s="19"/>
      <c r="F71" s="13"/>
      <c r="G71" s="13"/>
      <c r="H71" s="13"/>
      <c r="I71" s="127">
        <f>SUM(J70:L70)</f>
        <v>204</v>
      </c>
      <c r="J71" s="127"/>
      <c r="K71" s="127"/>
      <c r="L71" s="127">
        <f>SUM(M70:O70)</f>
        <v>196</v>
      </c>
      <c r="M71" s="127"/>
      <c r="N71" s="127"/>
      <c r="O71" s="56"/>
      <c r="P71" s="9"/>
    </row>
    <row r="72" spans="1:16" ht="12.75">
      <c r="A72" s="1"/>
      <c r="B72" s="82" t="s">
        <v>108</v>
      </c>
      <c r="C72" s="83"/>
      <c r="D72" s="83"/>
      <c r="E72" s="83"/>
      <c r="F72" s="27">
        <f>SUM(F48:F59)</f>
        <v>42</v>
      </c>
      <c r="G72" s="27">
        <f>SUM(G48:G59)</f>
        <v>21</v>
      </c>
      <c r="H72" s="27">
        <f>SUM(H48:H59)</f>
        <v>21</v>
      </c>
      <c r="I72" s="84"/>
      <c r="J72" s="84"/>
      <c r="K72" s="84"/>
      <c r="L72" s="84"/>
      <c r="M72" s="84"/>
      <c r="N72" s="84"/>
      <c r="O72" s="10"/>
      <c r="P72" s="9"/>
    </row>
    <row r="73" spans="1:16" ht="12.75">
      <c r="A73" s="1"/>
      <c r="B73" s="82" t="s">
        <v>109</v>
      </c>
      <c r="C73" s="83"/>
      <c r="D73" s="83"/>
      <c r="E73" s="83"/>
      <c r="F73" s="27">
        <f>SUM(F62:F69)</f>
        <v>18</v>
      </c>
      <c r="G73" s="27">
        <f>SUM(G62:G69)</f>
        <v>9</v>
      </c>
      <c r="H73" s="27">
        <f>SUM(H62:H69)</f>
        <v>9</v>
      </c>
      <c r="I73" s="85"/>
      <c r="J73" s="85"/>
      <c r="K73" s="84"/>
      <c r="L73" s="20"/>
      <c r="M73" s="20"/>
      <c r="N73" s="20"/>
      <c r="O73" s="10"/>
      <c r="P73" s="9"/>
    </row>
    <row r="74" spans="1:16" ht="12.75">
      <c r="A74" s="1"/>
      <c r="B74" s="82"/>
      <c r="C74" s="86"/>
      <c r="D74" s="86"/>
      <c r="E74" s="86"/>
      <c r="F74" s="87"/>
      <c r="G74" s="87"/>
      <c r="H74" s="87"/>
      <c r="I74" s="85"/>
      <c r="J74" s="85"/>
      <c r="K74" s="84"/>
      <c r="L74" s="20"/>
      <c r="M74" s="20"/>
      <c r="N74" s="20"/>
      <c r="O74" s="10"/>
      <c r="P74" s="9"/>
    </row>
    <row r="75" spans="1:16" ht="12.75">
      <c r="A75" s="1"/>
      <c r="B75" s="77"/>
      <c r="C75" s="78"/>
      <c r="D75" s="78"/>
      <c r="E75" s="78"/>
      <c r="P75" s="9"/>
    </row>
    <row r="76" spans="1:16" ht="12.75">
      <c r="A76" s="45"/>
      <c r="B76" s="119" t="s">
        <v>120</v>
      </c>
      <c r="C76" s="120"/>
      <c r="D76" s="120"/>
      <c r="E76" s="120"/>
      <c r="F76" s="120">
        <f>SUM(F48:F52)</f>
        <v>28</v>
      </c>
      <c r="G76" s="120">
        <f aca="true" t="shared" si="5" ref="G76:O76">SUM(G48:G52)</f>
        <v>14</v>
      </c>
      <c r="H76" s="120">
        <f t="shared" si="5"/>
        <v>14</v>
      </c>
      <c r="I76" s="120">
        <f t="shared" si="5"/>
        <v>150</v>
      </c>
      <c r="J76" s="120">
        <f t="shared" si="5"/>
        <v>50</v>
      </c>
      <c r="K76" s="120">
        <f t="shared" si="5"/>
        <v>40</v>
      </c>
      <c r="L76" s="120">
        <f t="shared" si="5"/>
        <v>0</v>
      </c>
      <c r="M76" s="120">
        <f t="shared" si="5"/>
        <v>20</v>
      </c>
      <c r="N76" s="120">
        <f t="shared" si="5"/>
        <v>30</v>
      </c>
      <c r="O76" s="120">
        <f t="shared" si="5"/>
        <v>10</v>
      </c>
      <c r="P76" s="121"/>
    </row>
    <row r="77" spans="2:15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2:15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6" ht="12.75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3"/>
    </row>
    <row r="80" spans="1:16" ht="12.75">
      <c r="A80" s="23"/>
      <c r="B80" s="36"/>
      <c r="P80" s="23"/>
    </row>
    <row r="81" spans="1:16" ht="12.75">
      <c r="A81" s="34"/>
      <c r="P81" s="34"/>
    </row>
    <row r="82" spans="1:16" ht="12.75">
      <c r="A82" s="34"/>
      <c r="P82" s="34"/>
    </row>
    <row r="84" spans="2:15" ht="12.75">
      <c r="B84" s="15" t="s">
        <v>119</v>
      </c>
      <c r="D84" s="15"/>
      <c r="E84" s="20" t="s">
        <v>26</v>
      </c>
      <c r="F84" s="20" t="s">
        <v>0</v>
      </c>
      <c r="G84" s="20"/>
      <c r="H84" s="20"/>
      <c r="I84" s="20"/>
      <c r="J84" s="15"/>
      <c r="K84" s="15"/>
      <c r="L84" s="15"/>
      <c r="M84" s="15"/>
      <c r="N84" s="15"/>
      <c r="O84" s="15"/>
    </row>
    <row r="85" spans="2:15" ht="12.75">
      <c r="B85" t="s">
        <v>129</v>
      </c>
      <c r="D85" s="16"/>
      <c r="E85" s="53">
        <f>I85/I88</f>
        <v>0.43465045592705165</v>
      </c>
      <c r="F85" s="20" t="s">
        <v>27</v>
      </c>
      <c r="G85" s="20"/>
      <c r="H85" s="20"/>
      <c r="I85" s="20">
        <f>J115+M115</f>
        <v>143</v>
      </c>
      <c r="J85" s="15"/>
      <c r="K85" s="15"/>
      <c r="L85" s="15"/>
      <c r="M85" s="15"/>
      <c r="N85" s="15"/>
      <c r="O85" s="15"/>
    </row>
    <row r="86" spans="2:15" ht="12.75">
      <c r="B86" t="s">
        <v>33</v>
      </c>
      <c r="D86" s="16"/>
      <c r="E86" s="53">
        <f>I86/I88</f>
        <v>0.4316109422492401</v>
      </c>
      <c r="F86" s="20" t="s">
        <v>28</v>
      </c>
      <c r="G86" s="20"/>
      <c r="H86" s="20"/>
      <c r="I86" s="20">
        <f>K115+N115</f>
        <v>142</v>
      </c>
      <c r="J86" s="15"/>
      <c r="K86" s="15"/>
      <c r="L86" s="15"/>
      <c r="M86" s="15"/>
      <c r="N86" s="15"/>
      <c r="O86" s="15"/>
    </row>
    <row r="87" spans="2:15" ht="12.75">
      <c r="B87" t="s">
        <v>21</v>
      </c>
      <c r="D87" s="16"/>
      <c r="E87" s="53">
        <f>I87/I88</f>
        <v>0.1337386018237082</v>
      </c>
      <c r="F87" s="20" t="s">
        <v>29</v>
      </c>
      <c r="G87" s="20"/>
      <c r="H87" s="20"/>
      <c r="I87" s="20">
        <f>L115+O115</f>
        <v>44</v>
      </c>
      <c r="J87" s="15"/>
      <c r="K87" s="15"/>
      <c r="L87" s="15"/>
      <c r="M87" s="15"/>
      <c r="N87" s="15"/>
      <c r="O87" s="15"/>
    </row>
    <row r="88" spans="2:15" ht="12.75">
      <c r="B88" t="s">
        <v>41</v>
      </c>
      <c r="D88" s="15"/>
      <c r="E88" s="53">
        <f>SUM(E85:E87)</f>
        <v>1</v>
      </c>
      <c r="F88" s="20" t="s">
        <v>2</v>
      </c>
      <c r="G88" s="20"/>
      <c r="H88" s="20"/>
      <c r="I88" s="20">
        <f>SUM(I85:I87)</f>
        <v>329</v>
      </c>
      <c r="J88" s="15"/>
      <c r="K88" s="15"/>
      <c r="L88" s="15"/>
      <c r="M88" s="15"/>
      <c r="N88" s="15"/>
      <c r="O88" s="15"/>
    </row>
    <row r="89" ht="12.75">
      <c r="B89" t="s">
        <v>48</v>
      </c>
    </row>
    <row r="90" spans="1:16" ht="12.75">
      <c r="A90" s="72" t="s">
        <v>22</v>
      </c>
      <c r="B90" s="73" t="s">
        <v>3</v>
      </c>
      <c r="C90" s="128" t="s">
        <v>104</v>
      </c>
      <c r="D90" s="128"/>
      <c r="E90" s="128"/>
      <c r="F90" s="133"/>
      <c r="G90" s="134"/>
      <c r="H90" s="135"/>
      <c r="I90" s="128" t="s">
        <v>5</v>
      </c>
      <c r="J90" s="129"/>
      <c r="K90" s="129"/>
      <c r="L90" s="129"/>
      <c r="M90" s="129"/>
      <c r="N90" s="129"/>
      <c r="O90" s="129"/>
      <c r="P90" s="74" t="s">
        <v>6</v>
      </c>
    </row>
    <row r="91" spans="1:16" ht="12.75">
      <c r="A91" s="72"/>
      <c r="B91" s="79"/>
      <c r="C91" s="136" t="s">
        <v>7</v>
      </c>
      <c r="D91" s="138" t="s">
        <v>101</v>
      </c>
      <c r="E91" s="138" t="s">
        <v>102</v>
      </c>
      <c r="F91" s="136" t="s">
        <v>36</v>
      </c>
      <c r="G91" s="136" t="s">
        <v>110</v>
      </c>
      <c r="H91" s="136" t="s">
        <v>111</v>
      </c>
      <c r="I91" s="60" t="s">
        <v>2</v>
      </c>
      <c r="J91" s="130" t="s">
        <v>110</v>
      </c>
      <c r="K91" s="131"/>
      <c r="L91" s="132"/>
      <c r="M91" s="130" t="s">
        <v>111</v>
      </c>
      <c r="N91" s="131"/>
      <c r="O91" s="132"/>
      <c r="P91" s="75"/>
    </row>
    <row r="92" spans="1:16" ht="12.75">
      <c r="A92" s="72"/>
      <c r="B92" s="80"/>
      <c r="C92" s="137"/>
      <c r="D92" s="139"/>
      <c r="E92" s="139"/>
      <c r="F92" s="137"/>
      <c r="G92" s="137"/>
      <c r="H92" s="137"/>
      <c r="I92" s="62" t="s">
        <v>8</v>
      </c>
      <c r="J92" s="61" t="s">
        <v>9</v>
      </c>
      <c r="K92" s="44" t="s">
        <v>10</v>
      </c>
      <c r="L92" s="44" t="s">
        <v>11</v>
      </c>
      <c r="M92" s="44" t="s">
        <v>9</v>
      </c>
      <c r="N92" s="44" t="s">
        <v>10</v>
      </c>
      <c r="O92" s="44" t="s">
        <v>11</v>
      </c>
      <c r="P92" s="76"/>
    </row>
    <row r="93" spans="1:16" ht="12.75">
      <c r="A93" s="48">
        <v>1</v>
      </c>
      <c r="B93" s="48" t="s">
        <v>50</v>
      </c>
      <c r="C93" s="49">
        <v>5</v>
      </c>
      <c r="D93" s="49">
        <v>5</v>
      </c>
      <c r="E93" s="49"/>
      <c r="F93" s="50">
        <f>G93+H93</f>
        <v>5</v>
      </c>
      <c r="G93" s="49">
        <v>5</v>
      </c>
      <c r="H93" s="49"/>
      <c r="I93" s="49">
        <v>30</v>
      </c>
      <c r="J93" s="50">
        <v>10</v>
      </c>
      <c r="K93" s="50">
        <v>10</v>
      </c>
      <c r="L93" s="50">
        <v>10</v>
      </c>
      <c r="M93" s="50">
        <v>0</v>
      </c>
      <c r="N93" s="50">
        <v>0</v>
      </c>
      <c r="O93" s="50">
        <v>0</v>
      </c>
      <c r="P93" s="64"/>
    </row>
    <row r="94" spans="1:16" ht="12.75">
      <c r="A94" s="48">
        <v>2</v>
      </c>
      <c r="B94" s="48" t="s">
        <v>24</v>
      </c>
      <c r="C94" s="50">
        <v>6</v>
      </c>
      <c r="D94" s="49">
        <v>6</v>
      </c>
      <c r="E94" s="50"/>
      <c r="F94" s="50">
        <f aca="true" t="shared" si="6" ref="F94:F114">G94+H94</f>
        <v>5</v>
      </c>
      <c r="G94" s="50"/>
      <c r="H94" s="50">
        <v>5</v>
      </c>
      <c r="I94" s="50">
        <v>30</v>
      </c>
      <c r="J94" s="50">
        <v>0</v>
      </c>
      <c r="K94" s="50">
        <v>0</v>
      </c>
      <c r="L94" s="50">
        <v>0</v>
      </c>
      <c r="M94" s="50">
        <v>15</v>
      </c>
      <c r="N94" s="50">
        <v>15</v>
      </c>
      <c r="O94" s="50">
        <v>0</v>
      </c>
      <c r="P94" s="64"/>
    </row>
    <row r="95" spans="1:16" ht="12.75">
      <c r="A95" s="25">
        <v>3</v>
      </c>
      <c r="B95" s="116" t="s">
        <v>35</v>
      </c>
      <c r="C95" s="35">
        <v>5</v>
      </c>
      <c r="D95" s="35">
        <v>5</v>
      </c>
      <c r="E95" s="35"/>
      <c r="F95" s="35">
        <f t="shared" si="6"/>
        <v>5</v>
      </c>
      <c r="G95" s="35">
        <v>5</v>
      </c>
      <c r="H95" s="35"/>
      <c r="I95" s="35">
        <v>30</v>
      </c>
      <c r="J95" s="17">
        <v>10</v>
      </c>
      <c r="K95" s="17">
        <v>20</v>
      </c>
      <c r="L95" s="17">
        <v>0</v>
      </c>
      <c r="M95" s="17">
        <v>0</v>
      </c>
      <c r="N95" s="17">
        <v>0</v>
      </c>
      <c r="O95" s="17">
        <v>0</v>
      </c>
      <c r="P95" s="21"/>
    </row>
    <row r="96" spans="1:16" ht="12.75">
      <c r="A96" s="25">
        <v>4</v>
      </c>
      <c r="B96" s="25" t="s">
        <v>51</v>
      </c>
      <c r="C96" s="35">
        <v>6</v>
      </c>
      <c r="D96" s="35">
        <v>6</v>
      </c>
      <c r="E96" s="35"/>
      <c r="F96" s="35">
        <f t="shared" si="6"/>
        <v>3</v>
      </c>
      <c r="G96" s="35"/>
      <c r="H96" s="35">
        <v>3</v>
      </c>
      <c r="I96" s="35">
        <v>24</v>
      </c>
      <c r="J96" s="17">
        <v>0</v>
      </c>
      <c r="K96" s="17">
        <v>0</v>
      </c>
      <c r="L96" s="17">
        <v>0</v>
      </c>
      <c r="M96" s="17">
        <v>12</v>
      </c>
      <c r="N96" s="17">
        <v>12</v>
      </c>
      <c r="O96" s="17">
        <v>0</v>
      </c>
      <c r="P96" s="21"/>
    </row>
    <row r="97" spans="1:16" ht="12.75">
      <c r="A97" s="25">
        <v>5</v>
      </c>
      <c r="B97" s="25" t="s">
        <v>65</v>
      </c>
      <c r="C97" s="35">
        <v>5</v>
      </c>
      <c r="D97" s="35">
        <v>5</v>
      </c>
      <c r="E97" s="35"/>
      <c r="F97" s="35">
        <f t="shared" si="6"/>
        <v>3</v>
      </c>
      <c r="G97" s="35">
        <v>3</v>
      </c>
      <c r="H97" s="35"/>
      <c r="I97" s="35">
        <v>20</v>
      </c>
      <c r="J97" s="17">
        <v>10</v>
      </c>
      <c r="K97" s="17">
        <v>10</v>
      </c>
      <c r="L97" s="17">
        <v>0</v>
      </c>
      <c r="M97" s="17">
        <v>0</v>
      </c>
      <c r="N97" s="17">
        <v>0</v>
      </c>
      <c r="O97" s="17">
        <v>0</v>
      </c>
      <c r="P97" s="48"/>
    </row>
    <row r="98" spans="1:16" ht="12.75">
      <c r="A98" s="25">
        <v>6</v>
      </c>
      <c r="B98" s="25" t="s">
        <v>52</v>
      </c>
      <c r="C98" s="17">
        <v>6</v>
      </c>
      <c r="D98" s="35">
        <v>6</v>
      </c>
      <c r="E98" s="17"/>
      <c r="F98" s="17">
        <f t="shared" si="6"/>
        <v>4</v>
      </c>
      <c r="G98" s="17"/>
      <c r="H98" s="17">
        <v>4</v>
      </c>
      <c r="I98" s="17">
        <v>30</v>
      </c>
      <c r="J98" s="17">
        <v>0</v>
      </c>
      <c r="K98" s="17">
        <v>0</v>
      </c>
      <c r="L98" s="17">
        <v>0</v>
      </c>
      <c r="M98" s="17">
        <v>15</v>
      </c>
      <c r="N98" s="17">
        <v>15</v>
      </c>
      <c r="O98" s="17">
        <v>0</v>
      </c>
      <c r="P98" s="21"/>
    </row>
    <row r="99" spans="1:16" s="51" customFormat="1" ht="12.75">
      <c r="A99" s="25">
        <v>7</v>
      </c>
      <c r="B99" s="25" t="s">
        <v>59</v>
      </c>
      <c r="C99" s="17"/>
      <c r="D99" s="17">
        <v>5</v>
      </c>
      <c r="E99" s="17"/>
      <c r="F99" s="17">
        <f t="shared" si="6"/>
        <v>2</v>
      </c>
      <c r="G99" s="17">
        <v>2</v>
      </c>
      <c r="H99" s="17"/>
      <c r="I99" s="17">
        <v>14</v>
      </c>
      <c r="J99" s="17">
        <v>0</v>
      </c>
      <c r="K99" s="17">
        <v>0</v>
      </c>
      <c r="L99" s="17">
        <v>14</v>
      </c>
      <c r="M99" s="17">
        <v>0</v>
      </c>
      <c r="N99" s="17">
        <v>0</v>
      </c>
      <c r="O99" s="17">
        <v>0</v>
      </c>
      <c r="P99" s="64"/>
    </row>
    <row r="100" spans="1:16" s="66" customFormat="1" ht="12.75">
      <c r="A100" s="68">
        <v>8</v>
      </c>
      <c r="B100" s="25" t="s">
        <v>54</v>
      </c>
      <c r="C100" s="17"/>
      <c r="D100" s="35">
        <v>5</v>
      </c>
      <c r="E100" s="17"/>
      <c r="F100" s="17">
        <f t="shared" si="6"/>
        <v>2</v>
      </c>
      <c r="G100" s="17">
        <v>2</v>
      </c>
      <c r="H100" s="17"/>
      <c r="I100" s="17">
        <v>10</v>
      </c>
      <c r="J100" s="17">
        <v>4</v>
      </c>
      <c r="K100" s="17">
        <v>6</v>
      </c>
      <c r="L100" s="17">
        <v>0</v>
      </c>
      <c r="M100" s="17">
        <v>0</v>
      </c>
      <c r="N100" s="17">
        <v>0</v>
      </c>
      <c r="O100" s="17">
        <v>0</v>
      </c>
      <c r="P100" s="25"/>
    </row>
    <row r="101" spans="1:16" ht="12.75">
      <c r="A101" s="68">
        <v>9</v>
      </c>
      <c r="B101" s="25" t="s">
        <v>23</v>
      </c>
      <c r="C101" s="17"/>
      <c r="D101" s="17">
        <v>5</v>
      </c>
      <c r="E101" s="17"/>
      <c r="F101" s="17">
        <f t="shared" si="6"/>
        <v>2</v>
      </c>
      <c r="G101" s="17">
        <v>2</v>
      </c>
      <c r="H101" s="17"/>
      <c r="I101" s="17">
        <v>11</v>
      </c>
      <c r="J101" s="26">
        <v>3</v>
      </c>
      <c r="K101" s="26">
        <v>0</v>
      </c>
      <c r="L101" s="26">
        <v>8</v>
      </c>
      <c r="M101" s="26">
        <v>0</v>
      </c>
      <c r="N101" s="26">
        <v>0</v>
      </c>
      <c r="O101" s="26">
        <v>0</v>
      </c>
      <c r="P101" s="25"/>
    </row>
    <row r="102" spans="1:16" ht="12.75">
      <c r="A102" s="68">
        <v>10</v>
      </c>
      <c r="B102" s="25" t="s">
        <v>134</v>
      </c>
      <c r="C102" s="17"/>
      <c r="D102" s="35"/>
      <c r="E102" s="17">
        <v>5</v>
      </c>
      <c r="F102" s="17">
        <f t="shared" si="6"/>
        <v>3</v>
      </c>
      <c r="G102" s="17">
        <v>3</v>
      </c>
      <c r="H102" s="17"/>
      <c r="I102" s="17">
        <v>15</v>
      </c>
      <c r="J102" s="17">
        <v>0</v>
      </c>
      <c r="K102" s="17">
        <v>15</v>
      </c>
      <c r="L102" s="17">
        <v>0</v>
      </c>
      <c r="M102" s="17">
        <v>0</v>
      </c>
      <c r="N102" s="17">
        <v>0</v>
      </c>
      <c r="O102" s="17">
        <v>0</v>
      </c>
      <c r="P102" s="3"/>
    </row>
    <row r="103" spans="1:16" ht="12.75">
      <c r="A103" s="68">
        <v>11</v>
      </c>
      <c r="B103" s="25" t="s">
        <v>135</v>
      </c>
      <c r="C103" s="17"/>
      <c r="D103" s="35"/>
      <c r="E103" s="17">
        <v>6</v>
      </c>
      <c r="F103" s="17">
        <f>G103+H103</f>
        <v>7</v>
      </c>
      <c r="G103" s="17"/>
      <c r="H103" s="17">
        <v>7</v>
      </c>
      <c r="I103" s="17">
        <v>15</v>
      </c>
      <c r="J103" s="17">
        <v>0</v>
      </c>
      <c r="K103" s="17">
        <v>0</v>
      </c>
      <c r="L103" s="17">
        <v>0</v>
      </c>
      <c r="M103" s="17">
        <v>0</v>
      </c>
      <c r="N103" s="17">
        <v>15</v>
      </c>
      <c r="O103" s="17">
        <v>0</v>
      </c>
      <c r="P103" s="3"/>
    </row>
    <row r="104" spans="1:16" ht="12.75">
      <c r="A104" s="69">
        <v>12</v>
      </c>
      <c r="B104" s="6" t="s">
        <v>56</v>
      </c>
      <c r="C104" s="7"/>
      <c r="D104" s="8">
        <v>6</v>
      </c>
      <c r="E104" s="7"/>
      <c r="F104" s="17">
        <f t="shared" si="6"/>
        <v>2</v>
      </c>
      <c r="G104" s="2"/>
      <c r="H104" s="2">
        <v>2</v>
      </c>
      <c r="I104" s="2">
        <v>10</v>
      </c>
      <c r="J104" s="2">
        <v>0</v>
      </c>
      <c r="K104" s="2">
        <v>0</v>
      </c>
      <c r="L104" s="2">
        <v>0</v>
      </c>
      <c r="M104" s="2">
        <v>6</v>
      </c>
      <c r="N104" s="2">
        <v>4</v>
      </c>
      <c r="O104" s="2">
        <v>0</v>
      </c>
      <c r="P104" s="3"/>
    </row>
    <row r="105" spans="1:16" ht="12.75">
      <c r="A105" s="3"/>
      <c r="B105" s="3"/>
      <c r="C105" s="2"/>
      <c r="D105" s="2"/>
      <c r="E105" s="2"/>
      <c r="F105" s="65"/>
      <c r="G105" s="2"/>
      <c r="H105" s="2"/>
      <c r="I105" s="2"/>
      <c r="J105" s="2"/>
      <c r="K105" s="2"/>
      <c r="L105" s="2"/>
      <c r="M105" s="2"/>
      <c r="N105" s="2"/>
      <c r="O105" s="2"/>
      <c r="P105" s="3"/>
    </row>
    <row r="106" spans="1:16" ht="12.75">
      <c r="A106" s="3"/>
      <c r="B106" s="37" t="s">
        <v>37</v>
      </c>
      <c r="C106" s="2"/>
      <c r="D106" s="2"/>
      <c r="E106" s="2"/>
      <c r="F106" s="65"/>
      <c r="G106" s="2"/>
      <c r="H106" s="2"/>
      <c r="I106" s="2"/>
      <c r="J106" s="2"/>
      <c r="K106" s="2"/>
      <c r="L106" s="2"/>
      <c r="M106" s="2"/>
      <c r="N106" s="2"/>
      <c r="O106" s="2"/>
      <c r="P106" s="3"/>
    </row>
    <row r="107" spans="1:16" ht="25.5">
      <c r="A107" s="42">
        <v>13</v>
      </c>
      <c r="B107" s="106" t="s">
        <v>76</v>
      </c>
      <c r="C107" s="44">
        <v>5</v>
      </c>
      <c r="D107" s="44">
        <v>5</v>
      </c>
      <c r="E107" s="44"/>
      <c r="F107" s="44">
        <f t="shared" si="6"/>
        <v>2</v>
      </c>
      <c r="G107" s="44">
        <v>2</v>
      </c>
      <c r="H107" s="44"/>
      <c r="I107" s="44">
        <v>26</v>
      </c>
      <c r="J107" s="44">
        <v>6</v>
      </c>
      <c r="K107" s="44">
        <v>20</v>
      </c>
      <c r="L107" s="44">
        <v>0</v>
      </c>
      <c r="M107" s="44">
        <v>0</v>
      </c>
      <c r="N107" s="44">
        <v>0</v>
      </c>
      <c r="O107" s="44">
        <v>0</v>
      </c>
      <c r="P107" s="42"/>
    </row>
    <row r="108" spans="1:16" ht="12.75">
      <c r="A108" s="43">
        <v>14</v>
      </c>
      <c r="B108" s="3" t="s">
        <v>77</v>
      </c>
      <c r="C108" s="2"/>
      <c r="D108" s="2">
        <v>5</v>
      </c>
      <c r="E108" s="2"/>
      <c r="F108" s="2">
        <f t="shared" si="6"/>
        <v>2</v>
      </c>
      <c r="G108" s="2">
        <v>2</v>
      </c>
      <c r="H108" s="2"/>
      <c r="I108" s="2">
        <v>8</v>
      </c>
      <c r="J108" s="2">
        <v>8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43"/>
    </row>
    <row r="109" spans="1:16" s="47" customFormat="1" ht="12.75">
      <c r="A109" s="3">
        <v>15</v>
      </c>
      <c r="B109" s="3" t="s">
        <v>78</v>
      </c>
      <c r="C109" s="2"/>
      <c r="D109" s="2">
        <v>5</v>
      </c>
      <c r="E109" s="2"/>
      <c r="F109" s="2">
        <f t="shared" si="6"/>
        <v>2</v>
      </c>
      <c r="G109" s="2">
        <v>2</v>
      </c>
      <c r="H109" s="2"/>
      <c r="I109" s="2">
        <v>8</v>
      </c>
      <c r="J109" s="2">
        <v>8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3"/>
    </row>
    <row r="110" spans="1:16" s="124" customFormat="1" ht="12.75">
      <c r="A110" s="122">
        <v>16</v>
      </c>
      <c r="B110" s="122" t="s">
        <v>79</v>
      </c>
      <c r="C110" s="123"/>
      <c r="D110" s="123">
        <v>5</v>
      </c>
      <c r="E110" s="123"/>
      <c r="F110" s="123">
        <f t="shared" si="6"/>
        <v>2</v>
      </c>
      <c r="G110" s="123">
        <v>2</v>
      </c>
      <c r="H110" s="123"/>
      <c r="I110" s="123">
        <v>12</v>
      </c>
      <c r="J110" s="123">
        <v>0</v>
      </c>
      <c r="K110" s="123">
        <v>0</v>
      </c>
      <c r="L110" s="123">
        <v>12</v>
      </c>
      <c r="M110" s="123">
        <v>0</v>
      </c>
      <c r="N110" s="123">
        <v>0</v>
      </c>
      <c r="O110" s="123">
        <v>0</v>
      </c>
      <c r="P110" s="122" t="s">
        <v>128</v>
      </c>
    </row>
    <row r="111" spans="1:16" ht="12.75">
      <c r="A111" s="3">
        <v>17</v>
      </c>
      <c r="B111" s="3" t="s">
        <v>80</v>
      </c>
      <c r="C111" s="2"/>
      <c r="D111" s="2">
        <v>6</v>
      </c>
      <c r="E111" s="2"/>
      <c r="F111" s="2">
        <f t="shared" si="6"/>
        <v>2</v>
      </c>
      <c r="G111" s="2"/>
      <c r="H111" s="2">
        <v>2</v>
      </c>
      <c r="I111" s="2">
        <v>8</v>
      </c>
      <c r="J111" s="2">
        <v>0</v>
      </c>
      <c r="K111" s="2">
        <v>0</v>
      </c>
      <c r="L111" s="2">
        <v>0</v>
      </c>
      <c r="M111" s="2">
        <v>8</v>
      </c>
      <c r="N111" s="2">
        <v>0</v>
      </c>
      <c r="O111" s="2">
        <v>0</v>
      </c>
      <c r="P111" s="3"/>
    </row>
    <row r="112" spans="1:16" ht="12.75">
      <c r="A112" s="3">
        <v>18</v>
      </c>
      <c r="B112" s="3" t="s">
        <v>81</v>
      </c>
      <c r="C112" s="2"/>
      <c r="D112" s="2">
        <v>6</v>
      </c>
      <c r="E112" s="2"/>
      <c r="F112" s="2">
        <f t="shared" si="6"/>
        <v>2</v>
      </c>
      <c r="G112" s="2"/>
      <c r="H112" s="2">
        <v>2</v>
      </c>
      <c r="I112" s="2">
        <v>8</v>
      </c>
      <c r="J112" s="2">
        <v>0</v>
      </c>
      <c r="K112" s="2">
        <v>0</v>
      </c>
      <c r="L112" s="2">
        <v>0</v>
      </c>
      <c r="M112" s="2">
        <v>8</v>
      </c>
      <c r="N112" s="2">
        <v>0</v>
      </c>
      <c r="O112" s="2">
        <v>0</v>
      </c>
      <c r="P112" s="3"/>
    </row>
    <row r="113" spans="1:16" ht="12.75">
      <c r="A113" s="3">
        <v>19</v>
      </c>
      <c r="B113" s="3" t="s">
        <v>82</v>
      </c>
      <c r="C113" s="2"/>
      <c r="D113" s="2">
        <v>6</v>
      </c>
      <c r="E113" s="2"/>
      <c r="F113" s="2">
        <f t="shared" si="6"/>
        <v>2</v>
      </c>
      <c r="G113" s="2"/>
      <c r="H113" s="2">
        <v>2</v>
      </c>
      <c r="I113" s="2">
        <v>10</v>
      </c>
      <c r="J113" s="2">
        <v>0</v>
      </c>
      <c r="K113" s="2">
        <v>0</v>
      </c>
      <c r="L113" s="2">
        <v>0</v>
      </c>
      <c r="M113" s="2">
        <v>10</v>
      </c>
      <c r="N113" s="2">
        <v>0</v>
      </c>
      <c r="O113" s="2">
        <v>0</v>
      </c>
      <c r="P113" s="3"/>
    </row>
    <row r="114" spans="1:16" ht="12.75">
      <c r="A114" s="3">
        <v>20</v>
      </c>
      <c r="B114" s="3" t="s">
        <v>83</v>
      </c>
      <c r="C114" s="2"/>
      <c r="D114" s="2">
        <v>6</v>
      </c>
      <c r="E114" s="2"/>
      <c r="F114" s="2">
        <f t="shared" si="6"/>
        <v>3</v>
      </c>
      <c r="G114" s="2"/>
      <c r="H114" s="2">
        <v>3</v>
      </c>
      <c r="I114" s="2">
        <v>10</v>
      </c>
      <c r="J114" s="2">
        <v>0</v>
      </c>
      <c r="K114" s="2">
        <v>0</v>
      </c>
      <c r="L114" s="2">
        <v>0</v>
      </c>
      <c r="M114" s="2">
        <v>10</v>
      </c>
      <c r="N114" s="2">
        <v>0</v>
      </c>
      <c r="O114" s="2">
        <v>0</v>
      </c>
      <c r="P114" s="3"/>
    </row>
    <row r="115" spans="1:16" ht="12.75">
      <c r="A115" s="11"/>
      <c r="B115" s="11" t="s">
        <v>17</v>
      </c>
      <c r="C115" s="12">
        <f>COUNT(C93:C114)</f>
        <v>7</v>
      </c>
      <c r="D115" s="11"/>
      <c r="E115" s="11"/>
      <c r="F115" s="12">
        <f aca="true" t="shared" si="7" ref="F115:O115">SUM(F93:F114)</f>
        <v>60</v>
      </c>
      <c r="G115" s="12">
        <f t="shared" si="7"/>
        <v>30</v>
      </c>
      <c r="H115" s="12">
        <f t="shared" si="7"/>
        <v>30</v>
      </c>
      <c r="I115" s="12">
        <f t="shared" si="7"/>
        <v>329</v>
      </c>
      <c r="J115" s="12">
        <f t="shared" si="7"/>
        <v>59</v>
      </c>
      <c r="K115" s="12">
        <f t="shared" si="7"/>
        <v>81</v>
      </c>
      <c r="L115" s="12">
        <f t="shared" si="7"/>
        <v>44</v>
      </c>
      <c r="M115" s="12">
        <f t="shared" si="7"/>
        <v>84</v>
      </c>
      <c r="N115" s="12">
        <f t="shared" si="7"/>
        <v>61</v>
      </c>
      <c r="O115" s="12">
        <f t="shared" si="7"/>
        <v>0</v>
      </c>
      <c r="P115" s="11"/>
    </row>
    <row r="116" spans="1:16" ht="12.75">
      <c r="A116" s="15"/>
      <c r="B116" s="15" t="s">
        <v>34</v>
      </c>
      <c r="C116" s="15"/>
      <c r="D116" s="15"/>
      <c r="E116" s="15"/>
      <c r="F116" s="15"/>
      <c r="G116" s="15"/>
      <c r="H116" s="15"/>
      <c r="I116" s="15"/>
      <c r="J116" s="38">
        <f>SUM(J115:L115)</f>
        <v>184</v>
      </c>
      <c r="K116" s="38"/>
      <c r="L116" s="38"/>
      <c r="M116" s="38">
        <f>SUM(M115:O115)</f>
        <v>145</v>
      </c>
      <c r="N116" s="38"/>
      <c r="O116" s="38"/>
      <c r="P116" s="14"/>
    </row>
    <row r="117" spans="1:16" ht="12.75">
      <c r="A117" s="15"/>
      <c r="B117" s="82" t="s">
        <v>108</v>
      </c>
      <c r="C117" s="83"/>
      <c r="D117" s="83"/>
      <c r="E117" s="83"/>
      <c r="F117" s="27">
        <f>SUM(F93:F104)</f>
        <v>43</v>
      </c>
      <c r="G117" s="27">
        <f>SUM(G93:G104)</f>
        <v>22</v>
      </c>
      <c r="H117" s="27">
        <f>SUM(H93:H104)</f>
        <v>21</v>
      </c>
      <c r="I117" s="15"/>
      <c r="J117" s="38"/>
      <c r="K117" s="38"/>
      <c r="L117" s="38"/>
      <c r="M117" s="38"/>
      <c r="N117" s="38"/>
      <c r="O117" s="38"/>
      <c r="P117" s="14"/>
    </row>
    <row r="118" spans="1:16" ht="12.75">
      <c r="A118" s="15"/>
      <c r="B118" s="82" t="s">
        <v>109</v>
      </c>
      <c r="C118" s="83"/>
      <c r="D118" s="83"/>
      <c r="E118" s="83"/>
      <c r="F118" s="27">
        <f>SUM(F107:F114)</f>
        <v>17</v>
      </c>
      <c r="G118" s="27">
        <f>SUM(G107:G114)</f>
        <v>8</v>
      </c>
      <c r="H118" s="27">
        <f>SUM(H107:H114)</f>
        <v>9</v>
      </c>
      <c r="I118" s="57"/>
      <c r="J118" s="57"/>
      <c r="K118" s="38"/>
      <c r="L118" s="38"/>
      <c r="M118" s="38"/>
      <c r="N118" s="38"/>
      <c r="O118" s="38"/>
      <c r="P118" s="14"/>
    </row>
    <row r="119" spans="1:16" ht="12.75">
      <c r="A119" s="15"/>
      <c r="B119" s="58"/>
      <c r="C119" s="81"/>
      <c r="D119" s="81"/>
      <c r="E119" s="81"/>
      <c r="F119" s="59"/>
      <c r="G119" s="59"/>
      <c r="H119" s="59"/>
      <c r="I119" s="57"/>
      <c r="J119" s="57"/>
      <c r="K119" s="38"/>
      <c r="L119" s="38"/>
      <c r="M119" s="38"/>
      <c r="N119" s="38"/>
      <c r="O119" s="38"/>
      <c r="P119" s="14"/>
    </row>
    <row r="120" spans="1:16" ht="12.75">
      <c r="A120" s="15"/>
      <c r="B120" s="77"/>
      <c r="C120" s="78"/>
      <c r="D120" s="78"/>
      <c r="E120" s="78"/>
      <c r="P120" s="14"/>
    </row>
    <row r="121" spans="1:16" ht="12.75">
      <c r="A121" s="104"/>
      <c r="B121" s="119" t="s">
        <v>120</v>
      </c>
      <c r="C121" s="120"/>
      <c r="D121" s="120"/>
      <c r="E121" s="120"/>
      <c r="F121" s="120">
        <f>SUM(F93:F94)</f>
        <v>10</v>
      </c>
      <c r="G121" s="120">
        <f aca="true" t="shared" si="8" ref="G121:O121">SUM(G93:G94)</f>
        <v>5</v>
      </c>
      <c r="H121" s="120">
        <f t="shared" si="8"/>
        <v>5</v>
      </c>
      <c r="I121" s="120">
        <f t="shared" si="8"/>
        <v>60</v>
      </c>
      <c r="J121" s="120">
        <f t="shared" si="8"/>
        <v>10</v>
      </c>
      <c r="K121" s="120">
        <f t="shared" si="8"/>
        <v>10</v>
      </c>
      <c r="L121" s="120">
        <f t="shared" si="8"/>
        <v>10</v>
      </c>
      <c r="M121" s="120">
        <f t="shared" si="8"/>
        <v>15</v>
      </c>
      <c r="N121" s="120">
        <f t="shared" si="8"/>
        <v>15</v>
      </c>
      <c r="O121" s="120">
        <f t="shared" si="8"/>
        <v>0</v>
      </c>
      <c r="P121" s="47"/>
    </row>
    <row r="122" spans="1:16" ht="12.75">
      <c r="A122" s="15"/>
      <c r="B122" s="125" t="s">
        <v>136</v>
      </c>
      <c r="C122" s="124"/>
      <c r="D122" s="124"/>
      <c r="E122" s="124"/>
      <c r="F122" s="124">
        <f>F110</f>
        <v>2</v>
      </c>
      <c r="G122" s="124">
        <f aca="true" t="shared" si="9" ref="G122:O122">G110</f>
        <v>2</v>
      </c>
      <c r="H122" s="124">
        <f t="shared" si="9"/>
        <v>0</v>
      </c>
      <c r="I122" s="124">
        <f t="shared" si="9"/>
        <v>12</v>
      </c>
      <c r="J122" s="124">
        <f t="shared" si="9"/>
        <v>0</v>
      </c>
      <c r="K122" s="124">
        <f t="shared" si="9"/>
        <v>0</v>
      </c>
      <c r="L122" s="124">
        <f t="shared" si="9"/>
        <v>12</v>
      </c>
      <c r="M122" s="124">
        <f t="shared" si="9"/>
        <v>0</v>
      </c>
      <c r="N122" s="124">
        <f t="shared" si="9"/>
        <v>0</v>
      </c>
      <c r="O122" s="124">
        <f t="shared" si="9"/>
        <v>0</v>
      </c>
      <c r="P122" s="14"/>
    </row>
    <row r="123" spans="1:16" ht="12.75">
      <c r="A123" s="15"/>
      <c r="B123" s="36"/>
      <c r="P123" s="14"/>
    </row>
    <row r="124" spans="1:16" ht="12.75">
      <c r="A124" s="15"/>
      <c r="P124" s="14"/>
    </row>
    <row r="128" spans="1:9" ht="12.75">
      <c r="A128" s="13"/>
      <c r="B128" s="90" t="s">
        <v>98</v>
      </c>
      <c r="C128" s="13"/>
      <c r="D128" s="13"/>
      <c r="E128" s="13"/>
      <c r="F128" s="13">
        <f>F129+F130</f>
        <v>120</v>
      </c>
      <c r="G128" s="13"/>
      <c r="H128" s="13"/>
      <c r="I128" s="71"/>
    </row>
    <row r="129" spans="1:9" ht="12.75">
      <c r="A129" s="13"/>
      <c r="B129" s="77" t="s">
        <v>112</v>
      </c>
      <c r="C129" s="13"/>
      <c r="D129" s="13"/>
      <c r="E129" s="13"/>
      <c r="F129" s="13">
        <f>F26+F72+F117</f>
        <v>85</v>
      </c>
      <c r="G129" s="13"/>
      <c r="H129" s="13"/>
      <c r="I129" s="71"/>
    </row>
    <row r="130" spans="1:9" ht="12.75">
      <c r="A130" s="13"/>
      <c r="B130" s="77" t="s">
        <v>113</v>
      </c>
      <c r="C130" s="13"/>
      <c r="D130" s="13"/>
      <c r="E130" s="13"/>
      <c r="F130" s="13">
        <f>F73+F118</f>
        <v>35</v>
      </c>
      <c r="G130" s="13"/>
      <c r="H130" s="13"/>
      <c r="I130" s="71"/>
    </row>
    <row r="131" spans="1:9" ht="12.75">
      <c r="A131" s="13"/>
      <c r="B131" s="77"/>
      <c r="C131" s="13"/>
      <c r="D131" s="13"/>
      <c r="E131" s="13"/>
      <c r="F131" s="13"/>
      <c r="G131" s="13"/>
      <c r="H131" s="13"/>
      <c r="I131" s="71"/>
    </row>
    <row r="132" spans="1:9" ht="12.75">
      <c r="A132" s="13"/>
      <c r="B132" s="77"/>
      <c r="C132" s="13"/>
      <c r="D132" s="13"/>
      <c r="E132" s="13"/>
      <c r="F132" s="13"/>
      <c r="G132" s="13"/>
      <c r="H132" s="13"/>
      <c r="I132" s="71"/>
    </row>
    <row r="133" spans="1:9" ht="12.75">
      <c r="A133" s="13"/>
      <c r="B133" s="77"/>
      <c r="C133" s="13"/>
      <c r="D133" s="27"/>
      <c r="E133" s="13"/>
      <c r="F133" s="13"/>
      <c r="G133" s="13"/>
      <c r="H133" s="13"/>
      <c r="I133" s="71"/>
    </row>
    <row r="135" ht="12.75">
      <c r="F135" s="99"/>
    </row>
    <row r="136" spans="1:16" s="33" customFormat="1" ht="12.75">
      <c r="A136" s="102"/>
      <c r="B136" s="119" t="s">
        <v>120</v>
      </c>
      <c r="C136" s="120"/>
      <c r="D136" s="120"/>
      <c r="E136" s="120"/>
      <c r="F136" s="120">
        <f>+F30+F76+F121</f>
        <v>75</v>
      </c>
      <c r="G136" s="120">
        <f aca="true" t="shared" si="10" ref="G136:O136">+G30+G76+G121</f>
        <v>36</v>
      </c>
      <c r="H136" s="120">
        <f t="shared" si="10"/>
        <v>39</v>
      </c>
      <c r="I136" s="120">
        <f t="shared" si="10"/>
        <v>424</v>
      </c>
      <c r="J136" s="120">
        <f t="shared" si="10"/>
        <v>140</v>
      </c>
      <c r="K136" s="120">
        <f t="shared" si="10"/>
        <v>90</v>
      </c>
      <c r="L136" s="120">
        <f t="shared" si="10"/>
        <v>10</v>
      </c>
      <c r="M136" s="120">
        <f t="shared" si="10"/>
        <v>94</v>
      </c>
      <c r="N136" s="120">
        <f t="shared" si="10"/>
        <v>80</v>
      </c>
      <c r="O136" s="120">
        <f t="shared" si="10"/>
        <v>10</v>
      </c>
      <c r="P136" s="47"/>
    </row>
    <row r="137" spans="2:15" s="23" customFormat="1" ht="12.75">
      <c r="B137" s="125" t="s">
        <v>136</v>
      </c>
      <c r="C137" s="124"/>
      <c r="D137" s="124"/>
      <c r="E137" s="124"/>
      <c r="F137" s="124">
        <f>F122</f>
        <v>2</v>
      </c>
      <c r="G137" s="124">
        <f aca="true" t="shared" si="11" ref="G137:O137">G122</f>
        <v>2</v>
      </c>
      <c r="H137" s="124">
        <f t="shared" si="11"/>
        <v>0</v>
      </c>
      <c r="I137" s="124">
        <f t="shared" si="11"/>
        <v>12</v>
      </c>
      <c r="J137" s="124">
        <f t="shared" si="11"/>
        <v>0</v>
      </c>
      <c r="K137" s="124">
        <f t="shared" si="11"/>
        <v>0</v>
      </c>
      <c r="L137" s="124">
        <f t="shared" si="11"/>
        <v>12</v>
      </c>
      <c r="M137" s="124">
        <f t="shared" si="11"/>
        <v>0</v>
      </c>
      <c r="N137" s="124">
        <f t="shared" si="11"/>
        <v>0</v>
      </c>
      <c r="O137" s="124">
        <f t="shared" si="11"/>
        <v>0</v>
      </c>
    </row>
    <row r="138" spans="1:16" s="34" customFormat="1" ht="12.7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47"/>
    </row>
    <row r="139" s="34" customFormat="1" ht="12.75"/>
    <row r="140" s="34" customFormat="1" ht="12.75"/>
    <row r="141" spans="1:16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2:15" ht="12.75">
      <c r="B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ht="12.75">
      <c r="B143" s="40"/>
    </row>
    <row r="145" spans="2:10" ht="12.75">
      <c r="B145" s="38" t="s">
        <v>66</v>
      </c>
      <c r="C145" s="15"/>
      <c r="D145" s="77" t="s">
        <v>114</v>
      </c>
      <c r="E145" s="15"/>
      <c r="F145" s="15"/>
      <c r="G145" s="15"/>
      <c r="H145" s="15"/>
      <c r="I145" s="77" t="s">
        <v>115</v>
      </c>
      <c r="J145" s="15"/>
    </row>
    <row r="146" spans="2:10" ht="12.75">
      <c r="B146" s="15"/>
      <c r="C146" s="96" t="s">
        <v>36</v>
      </c>
      <c r="D146" s="96" t="s">
        <v>30</v>
      </c>
      <c r="E146" s="36" t="s">
        <v>116</v>
      </c>
      <c r="F146" s="96" t="s">
        <v>30</v>
      </c>
      <c r="G146" s="96"/>
      <c r="H146" s="96"/>
      <c r="I146" s="36" t="s">
        <v>116</v>
      </c>
      <c r="J146" s="96" t="s">
        <v>30</v>
      </c>
    </row>
    <row r="147" spans="2:10" ht="12.75">
      <c r="B147" s="38" t="s">
        <v>38</v>
      </c>
      <c r="C147" s="15">
        <f>+E147+I147</f>
        <v>532</v>
      </c>
      <c r="D147" s="54">
        <f>+C147/$C150</f>
        <v>0.48451730418943534</v>
      </c>
      <c r="E147" s="15">
        <f>SUM(J12:J24)+SUM(M12:M24)+SUM(J48:J59)+SUM(M48:M59)+SUM(J93:J104)+SUM(M93:M104)</f>
        <v>394</v>
      </c>
      <c r="F147" s="54">
        <f>+E147/$E150</f>
        <v>0.4436936936936937</v>
      </c>
      <c r="G147" s="54"/>
      <c r="H147" s="54"/>
      <c r="I147" s="55">
        <f>SUM(J62:J69)+SUM(M62:M69)+SUM(J107:J114)+SUM(M107:M114)</f>
        <v>138</v>
      </c>
      <c r="J147" s="54">
        <f>+I147/$I150</f>
        <v>0.6571428571428571</v>
      </c>
    </row>
    <row r="148" spans="2:10" ht="12.75">
      <c r="B148" s="38" t="s">
        <v>39</v>
      </c>
      <c r="C148" s="15">
        <f>+E148+I148</f>
        <v>464</v>
      </c>
      <c r="D148" s="54">
        <f>+C148/$C150</f>
        <v>0.4225865209471767</v>
      </c>
      <c r="E148" s="15">
        <f>SUM(K12:K24)+SUM(N12:N24)+SUM(K48:K59)+SUM(N48:N59)+SUM(K93:K104)+SUM(N93:N104)</f>
        <v>404</v>
      </c>
      <c r="F148" s="54">
        <f>+E148/$E150</f>
        <v>0.45495495495495497</v>
      </c>
      <c r="G148" s="54"/>
      <c r="H148" s="54"/>
      <c r="I148" s="55">
        <f>SUM(K62:K69)+SUM(N62:N69)+SUM(K107:K114)+SUM(N107:N114)</f>
        <v>60</v>
      </c>
      <c r="J148" s="54">
        <f>+I148/$I150</f>
        <v>0.2857142857142857</v>
      </c>
    </row>
    <row r="149" spans="2:10" ht="12.75">
      <c r="B149" s="38" t="s">
        <v>40</v>
      </c>
      <c r="C149" s="15">
        <f>+E149+I149</f>
        <v>102</v>
      </c>
      <c r="D149" s="54">
        <f>+C149/$C150</f>
        <v>0.09289617486338798</v>
      </c>
      <c r="E149" s="55">
        <f>SUM(L12:L23)+SUM(O12:O23)+SUM(L48:L59)+SUM(O48:O59)+SUM(L93:L104)+SUM(O93:O104)</f>
        <v>90</v>
      </c>
      <c r="F149" s="54">
        <f>+E149/$E150</f>
        <v>0.10135135135135136</v>
      </c>
      <c r="G149" s="54"/>
      <c r="H149" s="54"/>
      <c r="I149" s="55">
        <f>SUM(L62:L69)+SUM(O62:O69)+SUM(L107:L114)+SUM(O107:O114)</f>
        <v>12</v>
      </c>
      <c r="J149" s="54">
        <f>+I149/$I150</f>
        <v>0.05714285714285714</v>
      </c>
    </row>
    <row r="150" spans="2:10" ht="12.75">
      <c r="B150" s="38" t="s">
        <v>36</v>
      </c>
      <c r="C150" s="15">
        <f>+E150+I150</f>
        <v>1098</v>
      </c>
      <c r="D150" s="54">
        <f>+C150/$C150</f>
        <v>1</v>
      </c>
      <c r="E150" s="15">
        <f>SUM(E147:E149)</f>
        <v>888</v>
      </c>
      <c r="F150" s="54">
        <f>+E150/$E150</f>
        <v>1</v>
      </c>
      <c r="G150" s="54"/>
      <c r="H150" s="54"/>
      <c r="I150" s="15">
        <f>SUM(I147:I149)</f>
        <v>210</v>
      </c>
      <c r="J150" s="54">
        <f>+I150/$I150</f>
        <v>1</v>
      </c>
    </row>
    <row r="151" spans="2:10" ht="12.75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0" ht="12.75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2:10" ht="12.75"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2:10" ht="12.75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2:10" ht="12.75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3:10" ht="12.75">
      <c r="C156" s="70" t="s">
        <v>32</v>
      </c>
      <c r="D156" s="70" t="s">
        <v>30</v>
      </c>
      <c r="E156" s="15"/>
      <c r="F156" s="15"/>
      <c r="G156" s="15"/>
      <c r="H156" s="15"/>
      <c r="I156" s="15"/>
      <c r="J156" s="15"/>
    </row>
    <row r="157" spans="1:10" ht="12.75">
      <c r="A157" s="1"/>
      <c r="B157" s="13" t="s">
        <v>67</v>
      </c>
      <c r="C157" s="91">
        <f>+SUM(C158:C162)</f>
        <v>58</v>
      </c>
      <c r="D157" s="92">
        <f>(C157/180)*100</f>
        <v>32.22222222222222</v>
      </c>
      <c r="E157" s="15"/>
      <c r="F157" s="15"/>
      <c r="G157" s="15"/>
      <c r="H157" s="15"/>
      <c r="I157" s="15"/>
      <c r="J157" s="15"/>
    </row>
    <row r="158" spans="2:3" ht="12.75">
      <c r="B158" s="97" t="s">
        <v>61</v>
      </c>
      <c r="C158">
        <v>8</v>
      </c>
    </row>
    <row r="159" spans="2:3" ht="25.5">
      <c r="B159" s="98" t="s">
        <v>62</v>
      </c>
      <c r="C159">
        <v>3</v>
      </c>
    </row>
    <row r="160" spans="2:3" ht="12.75">
      <c r="B160" s="97" t="s">
        <v>138</v>
      </c>
      <c r="C160">
        <v>10</v>
      </c>
    </row>
    <row r="161" spans="2:3" ht="12.75">
      <c r="B161" s="97" t="s">
        <v>117</v>
      </c>
      <c r="C161">
        <v>35</v>
      </c>
    </row>
    <row r="162" spans="2:3" ht="12.75">
      <c r="B162" s="97" t="s">
        <v>20</v>
      </c>
      <c r="C162">
        <v>2</v>
      </c>
    </row>
    <row r="165" ht="28.5">
      <c r="B165" s="107" t="s">
        <v>121</v>
      </c>
    </row>
    <row r="166" spans="1:3" ht="45">
      <c r="A166" s="108"/>
      <c r="B166" s="109" t="s">
        <v>122</v>
      </c>
      <c r="C166" s="110">
        <v>180</v>
      </c>
    </row>
    <row r="167" spans="1:3" ht="15">
      <c r="A167" s="108"/>
      <c r="B167" s="111" t="s">
        <v>123</v>
      </c>
      <c r="C167" s="110">
        <v>77</v>
      </c>
    </row>
    <row r="168" spans="1:3" ht="30">
      <c r="A168" s="108"/>
      <c r="B168" s="111" t="s">
        <v>124</v>
      </c>
      <c r="C168" s="110">
        <v>2</v>
      </c>
    </row>
    <row r="169" spans="1:3" ht="75">
      <c r="A169" s="108"/>
      <c r="B169" s="111" t="s">
        <v>125</v>
      </c>
      <c r="C169" s="110">
        <v>0</v>
      </c>
    </row>
    <row r="170" spans="2:3" s="108" customFormat="1" ht="45">
      <c r="B170" s="111" t="s">
        <v>137</v>
      </c>
      <c r="C170" s="110">
        <v>1</v>
      </c>
    </row>
  </sheetData>
  <sheetProtection/>
  <mergeCells count="45">
    <mergeCell ref="P45:P47"/>
    <mergeCell ref="F46:F47"/>
    <mergeCell ref="J46:L46"/>
    <mergeCell ref="M46:O46"/>
    <mergeCell ref="I71:K71"/>
    <mergeCell ref="L71:N71"/>
    <mergeCell ref="I46:I47"/>
    <mergeCell ref="A45:A47"/>
    <mergeCell ref="B45:B47"/>
    <mergeCell ref="C45:E45"/>
    <mergeCell ref="I45:O45"/>
    <mergeCell ref="C46:C47"/>
    <mergeCell ref="D46:D47"/>
    <mergeCell ref="E46:E47"/>
    <mergeCell ref="F45:H45"/>
    <mergeCell ref="G46:G47"/>
    <mergeCell ref="H46:H47"/>
    <mergeCell ref="A9:A11"/>
    <mergeCell ref="B9:B11"/>
    <mergeCell ref="C9:E9"/>
    <mergeCell ref="I9:O9"/>
    <mergeCell ref="P9:P11"/>
    <mergeCell ref="F10:F11"/>
    <mergeCell ref="J10:L10"/>
    <mergeCell ref="M10:O10"/>
    <mergeCell ref="F9:H9"/>
    <mergeCell ref="I10:I11"/>
    <mergeCell ref="G10:G11"/>
    <mergeCell ref="H91:H92"/>
    <mergeCell ref="F91:F92"/>
    <mergeCell ref="G91:G92"/>
    <mergeCell ref="H10:H11"/>
    <mergeCell ref="C10:C11"/>
    <mergeCell ref="D10:D11"/>
    <mergeCell ref="E10:E11"/>
    <mergeCell ref="J26:L26"/>
    <mergeCell ref="M26:O26"/>
    <mergeCell ref="I90:O90"/>
    <mergeCell ref="J91:L91"/>
    <mergeCell ref="M91:O91"/>
    <mergeCell ref="C90:E90"/>
    <mergeCell ref="F90:H90"/>
    <mergeCell ref="C91:C92"/>
    <mergeCell ref="D91:D92"/>
    <mergeCell ref="E91:E9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2" r:id="rId1"/>
  <rowBreaks count="3" manualBreakCount="3">
    <brk id="37" max="255" man="1"/>
    <brk id="83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tabSelected="1" view="pageBreakPreview" zoomScaleSheetLayoutView="100" workbookViewId="0" topLeftCell="A139">
      <selection activeCell="A1" sqref="A1:P2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4" width="7.25390625" style="0" customWidth="1"/>
    <col min="5" max="5" width="7.75390625" style="0" customWidth="1"/>
    <col min="6" max="6" width="7.25390625" style="0" customWidth="1"/>
    <col min="7" max="8" width="3.75390625" style="0" customWidth="1"/>
    <col min="9" max="9" width="7.75390625" style="0" customWidth="1"/>
    <col min="10" max="10" width="7.25390625" style="0" customWidth="1"/>
    <col min="11" max="15" width="6.75390625" style="0" customWidth="1"/>
    <col min="16" max="16" width="13.75390625" style="0" customWidth="1"/>
    <col min="17" max="17" width="10.25390625" style="0" bestFit="1" customWidth="1"/>
  </cols>
  <sheetData>
    <row r="1" spans="1:26" s="67" customFormat="1" ht="15.75">
      <c r="A1" s="67" t="s">
        <v>139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49"/>
      <c r="Y1" s="149"/>
      <c r="Z1" s="149"/>
    </row>
    <row r="2" spans="1:23" s="15" customFormat="1" ht="12.75">
      <c r="A2" s="15" t="s">
        <v>140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2:13" ht="12.75">
      <c r="B3" s="15" t="s">
        <v>97</v>
      </c>
      <c r="D3" s="15"/>
      <c r="E3" s="20" t="s">
        <v>25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129</v>
      </c>
      <c r="D4" s="15"/>
      <c r="E4" s="53">
        <f>I4/I7</f>
        <v>0.5121951219512195</v>
      </c>
      <c r="F4" s="20" t="s">
        <v>27</v>
      </c>
      <c r="G4" s="20"/>
      <c r="H4" s="20"/>
      <c r="I4" s="20">
        <f>J25+M25</f>
        <v>189</v>
      </c>
      <c r="J4" s="15"/>
      <c r="K4" s="15"/>
      <c r="L4" s="15"/>
      <c r="M4" s="15"/>
    </row>
    <row r="5" spans="2:13" ht="12.75">
      <c r="B5" t="s">
        <v>33</v>
      </c>
      <c r="D5" s="15"/>
      <c r="E5" s="53">
        <f>I5/I7</f>
        <v>0.3821138211382114</v>
      </c>
      <c r="F5" s="20" t="s">
        <v>28</v>
      </c>
      <c r="G5" s="20"/>
      <c r="H5" s="20"/>
      <c r="I5" s="20">
        <f>K25+N25</f>
        <v>141</v>
      </c>
      <c r="J5" s="15"/>
      <c r="K5" s="15"/>
      <c r="L5" s="15"/>
      <c r="M5" s="15"/>
    </row>
    <row r="6" spans="2:13" ht="12.75">
      <c r="B6" t="s">
        <v>1</v>
      </c>
      <c r="D6" s="15"/>
      <c r="E6" s="53">
        <f>I6/I7</f>
        <v>0.10569105691056911</v>
      </c>
      <c r="F6" s="20" t="s">
        <v>29</v>
      </c>
      <c r="G6" s="20"/>
      <c r="H6" s="20"/>
      <c r="I6" s="20">
        <f>L25+O25</f>
        <v>39</v>
      </c>
      <c r="J6" s="15"/>
      <c r="K6" s="15"/>
      <c r="L6" s="15"/>
      <c r="M6" s="15"/>
    </row>
    <row r="7" spans="2:13" ht="12.75">
      <c r="B7" t="s">
        <v>41</v>
      </c>
      <c r="D7" s="15"/>
      <c r="E7" s="53">
        <f>SUM(E4:E6)</f>
        <v>1</v>
      </c>
      <c r="F7" s="20" t="s">
        <v>2</v>
      </c>
      <c r="G7" s="20"/>
      <c r="H7" s="20"/>
      <c r="I7" s="20">
        <f>SUM(I4:I6)</f>
        <v>369</v>
      </c>
      <c r="J7" s="15"/>
      <c r="K7" s="15"/>
      <c r="L7" s="15"/>
      <c r="M7" s="15"/>
    </row>
    <row r="8" spans="2:13" ht="12.75">
      <c r="B8" t="s">
        <v>64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29" t="s">
        <v>22</v>
      </c>
      <c r="B9" s="129" t="s">
        <v>3</v>
      </c>
      <c r="C9" s="128" t="s">
        <v>104</v>
      </c>
      <c r="D9" s="128"/>
      <c r="E9" s="128"/>
      <c r="F9" s="133" t="s">
        <v>4</v>
      </c>
      <c r="G9" s="134"/>
      <c r="H9" s="135"/>
      <c r="I9" s="128" t="s">
        <v>5</v>
      </c>
      <c r="J9" s="129"/>
      <c r="K9" s="129"/>
      <c r="L9" s="129"/>
      <c r="M9" s="129"/>
      <c r="N9" s="129"/>
      <c r="O9" s="129"/>
      <c r="P9" s="141" t="s">
        <v>6</v>
      </c>
    </row>
    <row r="10" spans="1:16" s="1" customFormat="1" ht="12.75" customHeight="1">
      <c r="A10" s="129"/>
      <c r="B10" s="140"/>
      <c r="C10" s="136" t="s">
        <v>7</v>
      </c>
      <c r="D10" s="138" t="s">
        <v>101</v>
      </c>
      <c r="E10" s="138" t="s">
        <v>102</v>
      </c>
      <c r="F10" s="136" t="s">
        <v>36</v>
      </c>
      <c r="G10" s="136" t="s">
        <v>99</v>
      </c>
      <c r="H10" s="136" t="s">
        <v>100</v>
      </c>
      <c r="I10" s="138" t="s">
        <v>103</v>
      </c>
      <c r="J10" s="130" t="s">
        <v>99</v>
      </c>
      <c r="K10" s="131"/>
      <c r="L10" s="132"/>
      <c r="M10" s="130" t="s">
        <v>100</v>
      </c>
      <c r="N10" s="131"/>
      <c r="O10" s="132"/>
      <c r="P10" s="142"/>
    </row>
    <row r="11" spans="1:16" s="1" customFormat="1" ht="12.75">
      <c r="A11" s="129"/>
      <c r="B11" s="140"/>
      <c r="C11" s="137"/>
      <c r="D11" s="139"/>
      <c r="E11" s="139"/>
      <c r="F11" s="137"/>
      <c r="G11" s="137"/>
      <c r="H11" s="137"/>
      <c r="I11" s="139"/>
      <c r="J11" s="61" t="s">
        <v>9</v>
      </c>
      <c r="K11" s="44" t="s">
        <v>10</v>
      </c>
      <c r="L11" s="44" t="s">
        <v>11</v>
      </c>
      <c r="M11" s="44" t="s">
        <v>9</v>
      </c>
      <c r="N11" s="44" t="s">
        <v>10</v>
      </c>
      <c r="O11" s="44" t="s">
        <v>11</v>
      </c>
      <c r="P11" s="143"/>
    </row>
    <row r="12" spans="1:16" s="30" customFormat="1" ht="12.75">
      <c r="A12" s="48">
        <v>1</v>
      </c>
      <c r="B12" s="48" t="s">
        <v>12</v>
      </c>
      <c r="C12" s="49">
        <v>2</v>
      </c>
      <c r="D12" s="49" t="s">
        <v>63</v>
      </c>
      <c r="E12" s="49"/>
      <c r="F12" s="50">
        <f>G12+H12</f>
        <v>13</v>
      </c>
      <c r="G12" s="50">
        <v>5</v>
      </c>
      <c r="H12" s="49">
        <v>8</v>
      </c>
      <c r="I12" s="49">
        <v>60</v>
      </c>
      <c r="J12" s="50">
        <v>10</v>
      </c>
      <c r="K12" s="50">
        <v>20</v>
      </c>
      <c r="L12" s="50">
        <v>0</v>
      </c>
      <c r="M12" s="50">
        <v>15</v>
      </c>
      <c r="N12" s="50">
        <v>15</v>
      </c>
      <c r="O12" s="50">
        <v>0</v>
      </c>
      <c r="P12" s="28"/>
    </row>
    <row r="13" spans="1:16" s="30" customFormat="1" ht="12.75">
      <c r="A13" s="48">
        <v>2</v>
      </c>
      <c r="B13" s="48" t="s">
        <v>13</v>
      </c>
      <c r="C13" s="50">
        <v>2</v>
      </c>
      <c r="D13" s="49" t="s">
        <v>63</v>
      </c>
      <c r="E13" s="50"/>
      <c r="F13" s="50">
        <v>13</v>
      </c>
      <c r="G13" s="50">
        <v>5</v>
      </c>
      <c r="H13" s="50">
        <v>8</v>
      </c>
      <c r="I13" s="50">
        <v>60</v>
      </c>
      <c r="J13" s="50">
        <v>10</v>
      </c>
      <c r="K13" s="50">
        <v>20</v>
      </c>
      <c r="L13" s="50">
        <v>0</v>
      </c>
      <c r="M13" s="50">
        <v>10</v>
      </c>
      <c r="N13" s="50">
        <v>20</v>
      </c>
      <c r="O13" s="50">
        <v>0</v>
      </c>
      <c r="P13" s="28"/>
    </row>
    <row r="14" spans="1:16" s="30" customFormat="1" ht="12.75">
      <c r="A14" s="48">
        <v>3</v>
      </c>
      <c r="B14" s="48" t="s">
        <v>16</v>
      </c>
      <c r="C14" s="50">
        <v>1</v>
      </c>
      <c r="D14" s="112"/>
      <c r="E14" s="50"/>
      <c r="F14" s="50">
        <f aca="true" t="shared" si="0" ref="F14:F23">G14+H14</f>
        <v>4</v>
      </c>
      <c r="G14" s="50">
        <v>4</v>
      </c>
      <c r="H14" s="50"/>
      <c r="I14" s="50">
        <v>34</v>
      </c>
      <c r="J14" s="50">
        <v>34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28"/>
    </row>
    <row r="15" spans="1:16" s="22" customFormat="1" ht="12.75">
      <c r="A15" s="25">
        <v>4</v>
      </c>
      <c r="B15" s="25" t="s">
        <v>42</v>
      </c>
      <c r="C15" s="17">
        <v>2</v>
      </c>
      <c r="D15" s="17"/>
      <c r="E15" s="17"/>
      <c r="F15" s="17">
        <f t="shared" si="0"/>
        <v>5</v>
      </c>
      <c r="G15" s="17"/>
      <c r="H15" s="17">
        <v>5</v>
      </c>
      <c r="I15" s="17">
        <v>30</v>
      </c>
      <c r="J15" s="17">
        <v>0</v>
      </c>
      <c r="K15" s="17">
        <v>0</v>
      </c>
      <c r="L15" s="17">
        <v>0</v>
      </c>
      <c r="M15" s="17">
        <v>30</v>
      </c>
      <c r="N15" s="17">
        <v>0</v>
      </c>
      <c r="O15" s="17">
        <v>0</v>
      </c>
      <c r="P15" s="25"/>
    </row>
    <row r="16" spans="1:16" s="32" customFormat="1" ht="12.75">
      <c r="A16" s="48">
        <v>5</v>
      </c>
      <c r="B16" s="48" t="s">
        <v>43</v>
      </c>
      <c r="C16" s="50">
        <v>2</v>
      </c>
      <c r="D16" s="49"/>
      <c r="E16" s="50"/>
      <c r="F16" s="50">
        <f>G16+H16</f>
        <v>2</v>
      </c>
      <c r="G16" s="50"/>
      <c r="H16" s="50">
        <v>2</v>
      </c>
      <c r="I16" s="50">
        <v>19</v>
      </c>
      <c r="J16" s="50">
        <v>0</v>
      </c>
      <c r="K16" s="50">
        <v>0</v>
      </c>
      <c r="L16" s="50">
        <v>0</v>
      </c>
      <c r="M16" s="50">
        <v>19</v>
      </c>
      <c r="N16" s="50">
        <v>0</v>
      </c>
      <c r="O16" s="50">
        <v>0</v>
      </c>
      <c r="P16" s="31"/>
    </row>
    <row r="17" spans="1:16" s="32" customFormat="1" ht="12.75">
      <c r="A17" s="113">
        <v>6</v>
      </c>
      <c r="B17" s="113" t="s">
        <v>127</v>
      </c>
      <c r="C17" s="114"/>
      <c r="D17" s="115">
        <v>2</v>
      </c>
      <c r="E17" s="114"/>
      <c r="F17" s="114">
        <f>G17+H17</f>
        <v>2</v>
      </c>
      <c r="G17" s="114"/>
      <c r="H17" s="114">
        <v>2</v>
      </c>
      <c r="I17" s="114">
        <v>15</v>
      </c>
      <c r="J17" s="114">
        <v>0</v>
      </c>
      <c r="K17" s="114">
        <v>0</v>
      </c>
      <c r="L17" s="114">
        <v>0</v>
      </c>
      <c r="M17" s="114">
        <v>15</v>
      </c>
      <c r="N17" s="114">
        <v>0</v>
      </c>
      <c r="O17" s="114">
        <v>0</v>
      </c>
      <c r="P17" s="100"/>
    </row>
    <row r="18" spans="1:16" s="32" customFormat="1" ht="12.75">
      <c r="A18" s="48">
        <v>7</v>
      </c>
      <c r="B18" s="48" t="s">
        <v>15</v>
      </c>
      <c r="C18" s="50">
        <v>1</v>
      </c>
      <c r="D18" s="49"/>
      <c r="E18" s="50"/>
      <c r="F18" s="50">
        <f t="shared" si="0"/>
        <v>3</v>
      </c>
      <c r="G18" s="50">
        <v>3</v>
      </c>
      <c r="H18" s="50"/>
      <c r="I18" s="50">
        <v>26</v>
      </c>
      <c r="J18" s="50">
        <v>26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31"/>
    </row>
    <row r="19" spans="1:16" s="27" customFormat="1" ht="12.75">
      <c r="A19" s="25">
        <v>8</v>
      </c>
      <c r="B19" s="25" t="s">
        <v>14</v>
      </c>
      <c r="C19" s="17"/>
      <c r="D19" s="17">
        <v>1</v>
      </c>
      <c r="E19" s="17"/>
      <c r="F19" s="17">
        <f t="shared" si="0"/>
        <v>5</v>
      </c>
      <c r="G19" s="17">
        <v>5</v>
      </c>
      <c r="H19" s="17"/>
      <c r="I19" s="17">
        <v>30</v>
      </c>
      <c r="J19" s="26">
        <v>0</v>
      </c>
      <c r="K19" s="26">
        <v>0</v>
      </c>
      <c r="L19" s="26">
        <v>30</v>
      </c>
      <c r="M19" s="26">
        <v>0</v>
      </c>
      <c r="N19" s="26">
        <v>0</v>
      </c>
      <c r="O19" s="26">
        <v>0</v>
      </c>
      <c r="P19" s="25"/>
    </row>
    <row r="20" spans="1:16" s="27" customFormat="1" ht="12.75">
      <c r="A20" s="25">
        <v>9</v>
      </c>
      <c r="B20" s="116" t="s">
        <v>58</v>
      </c>
      <c r="C20" s="35"/>
      <c r="D20" s="35" t="s">
        <v>63</v>
      </c>
      <c r="E20" s="35"/>
      <c r="F20" s="17">
        <f t="shared" si="0"/>
        <v>4</v>
      </c>
      <c r="G20" s="35">
        <v>2</v>
      </c>
      <c r="H20" s="17">
        <v>2</v>
      </c>
      <c r="I20" s="35">
        <v>44</v>
      </c>
      <c r="J20" s="17">
        <v>0</v>
      </c>
      <c r="K20" s="17">
        <v>22</v>
      </c>
      <c r="L20" s="17">
        <v>0</v>
      </c>
      <c r="M20" s="17">
        <v>0</v>
      </c>
      <c r="N20" s="17">
        <v>22</v>
      </c>
      <c r="O20" s="17">
        <v>0</v>
      </c>
      <c r="P20" s="25"/>
    </row>
    <row r="21" spans="1:16" ht="12.75">
      <c r="A21" s="24">
        <v>10</v>
      </c>
      <c r="B21" s="25" t="s">
        <v>46</v>
      </c>
      <c r="C21" s="35"/>
      <c r="D21" s="35">
        <v>2</v>
      </c>
      <c r="E21" s="35"/>
      <c r="F21" s="17">
        <f t="shared" si="0"/>
        <v>2</v>
      </c>
      <c r="G21" s="17"/>
      <c r="H21" s="35">
        <v>2</v>
      </c>
      <c r="I21" s="35">
        <v>9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9</v>
      </c>
      <c r="P21" s="25"/>
    </row>
    <row r="22" spans="1:16" ht="24">
      <c r="A22" s="24">
        <v>11</v>
      </c>
      <c r="B22" s="88" t="s">
        <v>31</v>
      </c>
      <c r="C22" s="63"/>
      <c r="D22" s="117">
        <v>1</v>
      </c>
      <c r="E22" s="63"/>
      <c r="F22" s="63">
        <v>3</v>
      </c>
      <c r="G22" s="63">
        <v>3</v>
      </c>
      <c r="H22" s="63"/>
      <c r="I22" s="63">
        <v>10</v>
      </c>
      <c r="J22" s="118">
        <v>10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25"/>
    </row>
    <row r="23" spans="1:16" s="45" customFormat="1" ht="25.5">
      <c r="A23" s="42">
        <v>12</v>
      </c>
      <c r="B23" s="43" t="s">
        <v>62</v>
      </c>
      <c r="C23" s="44">
        <v>1</v>
      </c>
      <c r="D23" s="63">
        <v>1</v>
      </c>
      <c r="E23" s="44"/>
      <c r="F23" s="63">
        <f t="shared" si="0"/>
        <v>3</v>
      </c>
      <c r="G23" s="44">
        <v>3</v>
      </c>
      <c r="H23" s="44"/>
      <c r="I23" s="44">
        <v>14</v>
      </c>
      <c r="J23" s="44">
        <v>10</v>
      </c>
      <c r="K23" s="44">
        <v>4</v>
      </c>
      <c r="L23" s="44">
        <v>0</v>
      </c>
      <c r="M23" s="44">
        <v>0</v>
      </c>
      <c r="N23" s="44">
        <v>0</v>
      </c>
      <c r="O23" s="44">
        <v>0</v>
      </c>
      <c r="P23" s="42"/>
    </row>
    <row r="24" spans="1:16" s="45" customFormat="1" ht="12.75">
      <c r="A24" s="42">
        <v>13</v>
      </c>
      <c r="B24" s="43" t="s">
        <v>126</v>
      </c>
      <c r="C24" s="44"/>
      <c r="D24" s="63"/>
      <c r="E24" s="44"/>
      <c r="F24" s="63">
        <v>1</v>
      </c>
      <c r="G24" s="44"/>
      <c r="H24" s="44">
        <v>1</v>
      </c>
      <c r="I24" s="44">
        <v>18</v>
      </c>
      <c r="J24" s="44">
        <v>0</v>
      </c>
      <c r="K24" s="44">
        <v>0</v>
      </c>
      <c r="L24" s="44">
        <v>0</v>
      </c>
      <c r="M24" s="44">
        <v>0</v>
      </c>
      <c r="N24" s="44">
        <v>18</v>
      </c>
      <c r="O24" s="44">
        <v>0</v>
      </c>
      <c r="P24" s="42"/>
    </row>
    <row r="25" spans="1:16" s="13" customFormat="1" ht="12.75">
      <c r="A25" s="11"/>
      <c r="B25" s="11" t="s">
        <v>17</v>
      </c>
      <c r="C25" s="12">
        <f>COUNT(C12:C23)</f>
        <v>7</v>
      </c>
      <c r="D25" s="11"/>
      <c r="E25" s="11"/>
      <c r="F25" s="12">
        <f>SUM(F12:F24)</f>
        <v>60</v>
      </c>
      <c r="G25" s="12">
        <f aca="true" t="shared" si="1" ref="G25:O25">SUM(G12:G24)</f>
        <v>30</v>
      </c>
      <c r="H25" s="12">
        <f t="shared" si="1"/>
        <v>30</v>
      </c>
      <c r="I25" s="12">
        <f t="shared" si="1"/>
        <v>369</v>
      </c>
      <c r="J25" s="12">
        <f t="shared" si="1"/>
        <v>100</v>
      </c>
      <c r="K25" s="12">
        <f t="shared" si="1"/>
        <v>66</v>
      </c>
      <c r="L25" s="12">
        <f t="shared" si="1"/>
        <v>30</v>
      </c>
      <c r="M25" s="12">
        <f t="shared" si="1"/>
        <v>89</v>
      </c>
      <c r="N25" s="12">
        <f t="shared" si="1"/>
        <v>75</v>
      </c>
      <c r="O25" s="12">
        <f t="shared" si="1"/>
        <v>9</v>
      </c>
      <c r="P25" s="11"/>
    </row>
    <row r="26" spans="1:16" s="13" customFormat="1" ht="12.75">
      <c r="A26" s="14"/>
      <c r="B26" s="18" t="s">
        <v>34</v>
      </c>
      <c r="C26" s="19"/>
      <c r="D26" s="19"/>
      <c r="E26" s="19"/>
      <c r="F26" s="19"/>
      <c r="G26" s="19"/>
      <c r="H26" s="19"/>
      <c r="J26" s="127">
        <f>SUM(J25:L25)</f>
        <v>196</v>
      </c>
      <c r="K26" s="127"/>
      <c r="L26" s="127"/>
      <c r="M26" s="127">
        <f>SUM(M25:O25)</f>
        <v>173</v>
      </c>
      <c r="N26" s="127"/>
      <c r="O26" s="127"/>
      <c r="P26" s="14"/>
    </row>
    <row r="27" spans="1:16" s="13" customFormat="1" ht="12.75">
      <c r="A27" s="14"/>
      <c r="B27" s="82" t="s">
        <v>108</v>
      </c>
      <c r="C27" s="19"/>
      <c r="D27" s="19"/>
      <c r="E27" s="19"/>
      <c r="F27" s="83">
        <f>SUM(F12:F24)</f>
        <v>60</v>
      </c>
      <c r="G27" s="83">
        <f>SUM(G12:G24)</f>
        <v>30</v>
      </c>
      <c r="H27" s="83">
        <f>SUM(H12:H24)</f>
        <v>30</v>
      </c>
      <c r="J27" s="52"/>
      <c r="K27" s="52"/>
      <c r="L27" s="52"/>
      <c r="M27" s="52"/>
      <c r="N27" s="52"/>
      <c r="O27" s="52"/>
      <c r="P27" s="14"/>
    </row>
    <row r="28" spans="1:16" s="13" customFormat="1" ht="12.75">
      <c r="A28" s="14"/>
      <c r="B28" s="56"/>
      <c r="C28" s="19"/>
      <c r="D28" s="19"/>
      <c r="E28" s="19"/>
      <c r="F28" s="56"/>
      <c r="G28" s="56"/>
      <c r="H28" s="56"/>
      <c r="I28" s="57"/>
      <c r="J28" s="57"/>
      <c r="K28" s="52"/>
      <c r="L28" s="52"/>
      <c r="M28" s="52"/>
      <c r="N28" s="52"/>
      <c r="O28" s="52"/>
      <c r="P28" s="14"/>
    </row>
    <row r="29" spans="2:15" s="1" customFormat="1" ht="12.75">
      <c r="B29" s="77"/>
      <c r="C29" s="78"/>
      <c r="D29" s="78"/>
      <c r="E29" s="78"/>
      <c r="F29"/>
      <c r="G29"/>
      <c r="H29"/>
      <c r="I29"/>
      <c r="J29"/>
      <c r="K29"/>
      <c r="L29"/>
      <c r="M29"/>
      <c r="N29"/>
      <c r="O29"/>
    </row>
    <row r="30" spans="1:16" ht="12.75">
      <c r="A30" s="101"/>
      <c r="B30" s="119" t="s">
        <v>120</v>
      </c>
      <c r="C30" s="120"/>
      <c r="D30" s="120"/>
      <c r="E30" s="120"/>
      <c r="F30" s="120">
        <f>SUM(F12:F18)-F15</f>
        <v>37</v>
      </c>
      <c r="G30" s="120">
        <f aca="true" t="shared" si="2" ref="G30:O30">SUM(G12:G18)-G15</f>
        <v>17</v>
      </c>
      <c r="H30" s="120">
        <f t="shared" si="2"/>
        <v>20</v>
      </c>
      <c r="I30" s="120">
        <f t="shared" si="2"/>
        <v>214</v>
      </c>
      <c r="J30" s="120">
        <f t="shared" si="2"/>
        <v>80</v>
      </c>
      <c r="K30" s="120">
        <f t="shared" si="2"/>
        <v>40</v>
      </c>
      <c r="L30" s="120">
        <f t="shared" si="2"/>
        <v>0</v>
      </c>
      <c r="M30" s="120">
        <f t="shared" si="2"/>
        <v>59</v>
      </c>
      <c r="N30" s="120">
        <f t="shared" si="2"/>
        <v>35</v>
      </c>
      <c r="O30" s="120">
        <f t="shared" si="2"/>
        <v>0</v>
      </c>
      <c r="P30" s="47"/>
    </row>
    <row r="31" spans="2:15" ht="12.7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6" s="33" customFormat="1" ht="12.75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47"/>
    </row>
    <row r="33" spans="2:15" s="23" customFormat="1" ht="12.7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2:15" s="34" customFormat="1" ht="12.7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2:15" s="34" customFormat="1" ht="12.75">
      <c r="B35" s="36"/>
      <c r="C35"/>
      <c r="D35"/>
      <c r="E35"/>
      <c r="F35"/>
      <c r="G35"/>
      <c r="H35"/>
      <c r="I35"/>
      <c r="J35"/>
      <c r="K35"/>
      <c r="L35"/>
      <c r="M35"/>
      <c r="N35"/>
      <c r="O35"/>
    </row>
    <row r="36" ht="12.75">
      <c r="A36" s="39"/>
    </row>
    <row r="40" spans="2:9" ht="12.75">
      <c r="B40" s="15" t="s">
        <v>118</v>
      </c>
      <c r="E40" s="20" t="s">
        <v>26</v>
      </c>
      <c r="F40" s="20" t="s">
        <v>0</v>
      </c>
      <c r="G40" s="20"/>
      <c r="H40" s="20"/>
      <c r="I40" s="20"/>
    </row>
    <row r="41" spans="2:9" ht="12.75">
      <c r="B41" t="s">
        <v>129</v>
      </c>
      <c r="E41" s="53">
        <f>I41/I44</f>
        <v>0.4477211796246649</v>
      </c>
      <c r="F41" s="20" t="s">
        <v>27</v>
      </c>
      <c r="G41" s="20"/>
      <c r="H41" s="20"/>
      <c r="I41" s="20">
        <f>J69+M69</f>
        <v>167</v>
      </c>
    </row>
    <row r="42" spans="2:9" ht="12.75">
      <c r="B42" t="s">
        <v>33</v>
      </c>
      <c r="E42" s="53">
        <f>I42/I44</f>
        <v>0.5013404825737265</v>
      </c>
      <c r="F42" s="20" t="s">
        <v>28</v>
      </c>
      <c r="G42" s="20"/>
      <c r="H42" s="20"/>
      <c r="I42" s="20">
        <f>K69+N69</f>
        <v>187</v>
      </c>
    </row>
    <row r="43" spans="2:9" ht="12.75">
      <c r="B43" t="s">
        <v>18</v>
      </c>
      <c r="E43" s="53">
        <f>I43/I44</f>
        <v>0.05093833780160858</v>
      </c>
      <c r="F43" s="20" t="s">
        <v>29</v>
      </c>
      <c r="G43" s="20"/>
      <c r="H43" s="20"/>
      <c r="I43" s="20">
        <f>L69+O69</f>
        <v>19</v>
      </c>
    </row>
    <row r="44" spans="2:9" ht="12.75">
      <c r="B44" t="s">
        <v>41</v>
      </c>
      <c r="E44" s="53">
        <f>SUM(E41:E43)</f>
        <v>1</v>
      </c>
      <c r="F44" s="20" t="s">
        <v>2</v>
      </c>
      <c r="G44" s="20"/>
      <c r="H44" s="20"/>
      <c r="I44" s="20">
        <f>SUM(I41:I43)</f>
        <v>373</v>
      </c>
    </row>
    <row r="45" ht="12.75">
      <c r="B45" t="s">
        <v>49</v>
      </c>
    </row>
    <row r="46" spans="1:16" ht="12.75">
      <c r="A46" s="129" t="s">
        <v>22</v>
      </c>
      <c r="B46" s="129" t="s">
        <v>3</v>
      </c>
      <c r="C46" s="128" t="s">
        <v>104</v>
      </c>
      <c r="D46" s="128"/>
      <c r="E46" s="128"/>
      <c r="F46" s="133" t="s">
        <v>4</v>
      </c>
      <c r="G46" s="134"/>
      <c r="H46" s="135"/>
      <c r="I46" s="128" t="s">
        <v>5</v>
      </c>
      <c r="J46" s="129"/>
      <c r="K46" s="129"/>
      <c r="L46" s="129"/>
      <c r="M46" s="129"/>
      <c r="N46" s="129"/>
      <c r="O46" s="129"/>
      <c r="P46" s="141" t="s">
        <v>6</v>
      </c>
    </row>
    <row r="47" spans="1:16" ht="12.75">
      <c r="A47" s="129"/>
      <c r="B47" s="140"/>
      <c r="C47" s="136" t="s">
        <v>7</v>
      </c>
      <c r="D47" s="138" t="s">
        <v>101</v>
      </c>
      <c r="E47" s="138" t="s">
        <v>102</v>
      </c>
      <c r="F47" s="136" t="s">
        <v>36</v>
      </c>
      <c r="G47" s="136" t="s">
        <v>105</v>
      </c>
      <c r="H47" s="136" t="s">
        <v>106</v>
      </c>
      <c r="I47" s="138" t="s">
        <v>103</v>
      </c>
      <c r="J47" s="130" t="s">
        <v>105</v>
      </c>
      <c r="K47" s="131"/>
      <c r="L47" s="132"/>
      <c r="M47" s="130" t="s">
        <v>106</v>
      </c>
      <c r="N47" s="131"/>
      <c r="O47" s="132"/>
      <c r="P47" s="142"/>
    </row>
    <row r="48" spans="1:16" ht="12.75">
      <c r="A48" s="129"/>
      <c r="B48" s="140"/>
      <c r="C48" s="137"/>
      <c r="D48" s="139"/>
      <c r="E48" s="139"/>
      <c r="F48" s="137"/>
      <c r="G48" s="137"/>
      <c r="H48" s="137"/>
      <c r="I48" s="139"/>
      <c r="J48" s="61" t="s">
        <v>9</v>
      </c>
      <c r="K48" s="44" t="s">
        <v>10</v>
      </c>
      <c r="L48" s="44" t="s">
        <v>11</v>
      </c>
      <c r="M48" s="44" t="s">
        <v>9</v>
      </c>
      <c r="N48" s="44" t="s">
        <v>10</v>
      </c>
      <c r="O48" s="44" t="s">
        <v>11</v>
      </c>
      <c r="P48" s="143"/>
    </row>
    <row r="49" spans="1:16" ht="12.75">
      <c r="A49" s="48">
        <v>1</v>
      </c>
      <c r="B49" s="48" t="s">
        <v>47</v>
      </c>
      <c r="C49" s="49"/>
      <c r="D49" s="49">
        <v>3</v>
      </c>
      <c r="E49" s="49"/>
      <c r="F49" s="50">
        <f>G49+H49</f>
        <v>5</v>
      </c>
      <c r="G49" s="50">
        <v>5</v>
      </c>
      <c r="H49" s="50"/>
      <c r="I49" s="49">
        <v>30</v>
      </c>
      <c r="J49" s="50">
        <v>10</v>
      </c>
      <c r="K49" s="50">
        <v>20</v>
      </c>
      <c r="L49" s="50">
        <v>0</v>
      </c>
      <c r="M49" s="50">
        <v>0</v>
      </c>
      <c r="N49" s="50">
        <v>0</v>
      </c>
      <c r="O49" s="50">
        <v>0</v>
      </c>
      <c r="P49" s="28"/>
    </row>
    <row r="50" spans="1:16" ht="12.75">
      <c r="A50" s="48">
        <v>2</v>
      </c>
      <c r="B50" s="48" t="s">
        <v>130</v>
      </c>
      <c r="C50" s="49">
        <v>4</v>
      </c>
      <c r="D50" s="49">
        <v>4</v>
      </c>
      <c r="E50" s="49"/>
      <c r="F50" s="50">
        <f>G50+H50</f>
        <v>7</v>
      </c>
      <c r="G50" s="50"/>
      <c r="H50" s="50">
        <v>7</v>
      </c>
      <c r="I50" s="49">
        <v>30</v>
      </c>
      <c r="J50" s="50">
        <v>0</v>
      </c>
      <c r="K50" s="50">
        <v>0</v>
      </c>
      <c r="L50" s="50">
        <v>0</v>
      </c>
      <c r="M50" s="50">
        <v>10</v>
      </c>
      <c r="N50" s="50">
        <v>20</v>
      </c>
      <c r="O50" s="50">
        <v>0</v>
      </c>
      <c r="P50" s="28"/>
    </row>
    <row r="51" spans="1:16" ht="12.75">
      <c r="A51" s="48">
        <v>3</v>
      </c>
      <c r="B51" s="48" t="s">
        <v>19</v>
      </c>
      <c r="C51" s="50">
        <v>4</v>
      </c>
      <c r="D51" s="49">
        <v>4</v>
      </c>
      <c r="E51" s="50"/>
      <c r="F51" s="50">
        <f aca="true" t="shared" si="3" ref="F51:F60">G51+H51</f>
        <v>7</v>
      </c>
      <c r="G51" s="50"/>
      <c r="H51" s="50">
        <v>7</v>
      </c>
      <c r="I51" s="50">
        <v>30</v>
      </c>
      <c r="J51" s="50">
        <v>0</v>
      </c>
      <c r="K51" s="50">
        <v>0</v>
      </c>
      <c r="L51" s="50">
        <v>0</v>
      </c>
      <c r="M51" s="50">
        <v>10</v>
      </c>
      <c r="N51" s="50">
        <v>10</v>
      </c>
      <c r="O51" s="50">
        <v>10</v>
      </c>
      <c r="P51" s="28"/>
    </row>
    <row r="52" spans="1:16" ht="12.75">
      <c r="A52" s="48">
        <v>4</v>
      </c>
      <c r="B52" s="48" t="s">
        <v>45</v>
      </c>
      <c r="C52" s="50">
        <v>3</v>
      </c>
      <c r="D52" s="49">
        <v>3</v>
      </c>
      <c r="E52" s="50"/>
      <c r="F52" s="50">
        <f t="shared" si="3"/>
        <v>6</v>
      </c>
      <c r="G52" s="50">
        <v>6</v>
      </c>
      <c r="H52" s="50"/>
      <c r="I52" s="50">
        <v>30</v>
      </c>
      <c r="J52" s="50">
        <v>10</v>
      </c>
      <c r="K52" s="50">
        <v>20</v>
      </c>
      <c r="L52" s="50">
        <v>0</v>
      </c>
      <c r="M52" s="50">
        <v>0</v>
      </c>
      <c r="N52" s="50">
        <v>0</v>
      </c>
      <c r="O52" s="50">
        <v>0</v>
      </c>
      <c r="P52" s="28"/>
    </row>
    <row r="53" spans="1:16" ht="12.75">
      <c r="A53" s="48">
        <v>5</v>
      </c>
      <c r="B53" s="48" t="s">
        <v>44</v>
      </c>
      <c r="C53" s="50">
        <v>3</v>
      </c>
      <c r="D53" s="50"/>
      <c r="E53" s="50"/>
      <c r="F53" s="50">
        <f t="shared" si="3"/>
        <v>3</v>
      </c>
      <c r="G53" s="50">
        <v>3</v>
      </c>
      <c r="H53" s="50"/>
      <c r="I53" s="50">
        <v>30</v>
      </c>
      <c r="J53" s="50">
        <v>30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28"/>
    </row>
    <row r="54" spans="1:16" ht="12.75">
      <c r="A54" s="25">
        <v>6</v>
      </c>
      <c r="B54" s="25" t="s">
        <v>53</v>
      </c>
      <c r="C54" s="17">
        <v>3</v>
      </c>
      <c r="D54" s="17">
        <v>3</v>
      </c>
      <c r="E54" s="17"/>
      <c r="F54" s="17">
        <f t="shared" si="3"/>
        <v>3</v>
      </c>
      <c r="G54" s="17">
        <v>3</v>
      </c>
      <c r="H54" s="17"/>
      <c r="I54" s="17">
        <v>30</v>
      </c>
      <c r="J54" s="17">
        <v>20</v>
      </c>
      <c r="K54" s="17">
        <v>10</v>
      </c>
      <c r="L54" s="17">
        <v>0</v>
      </c>
      <c r="M54" s="17">
        <v>0</v>
      </c>
      <c r="N54" s="17">
        <v>0</v>
      </c>
      <c r="O54" s="17">
        <v>0</v>
      </c>
      <c r="P54" s="25"/>
    </row>
    <row r="55" spans="1:16" ht="12.75">
      <c r="A55" s="25">
        <v>7</v>
      </c>
      <c r="B55" s="25" t="s">
        <v>60</v>
      </c>
      <c r="C55" s="17">
        <v>4</v>
      </c>
      <c r="D55" s="17"/>
      <c r="E55" s="17"/>
      <c r="F55" s="17">
        <f t="shared" si="3"/>
        <v>3</v>
      </c>
      <c r="G55" s="17"/>
      <c r="H55" s="17">
        <v>3</v>
      </c>
      <c r="I55" s="17">
        <v>30</v>
      </c>
      <c r="J55" s="26">
        <v>0</v>
      </c>
      <c r="K55" s="26">
        <v>0</v>
      </c>
      <c r="L55" s="26">
        <v>0</v>
      </c>
      <c r="M55" s="26">
        <v>30</v>
      </c>
      <c r="N55" s="26">
        <v>0</v>
      </c>
      <c r="O55" s="26">
        <v>0</v>
      </c>
      <c r="P55" s="25"/>
    </row>
    <row r="56" spans="1:16" ht="12.75">
      <c r="A56" s="25">
        <v>8</v>
      </c>
      <c r="B56" s="25" t="s">
        <v>20</v>
      </c>
      <c r="C56" s="17"/>
      <c r="D56" s="35"/>
      <c r="E56" s="17">
        <v>4</v>
      </c>
      <c r="F56" s="17">
        <f t="shared" si="3"/>
        <v>2</v>
      </c>
      <c r="G56" s="17"/>
      <c r="H56" s="17">
        <v>2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25" t="s">
        <v>107</v>
      </c>
    </row>
    <row r="57" spans="1:16" ht="12.75">
      <c r="A57" s="25">
        <v>9</v>
      </c>
      <c r="B57" s="25" t="s">
        <v>131</v>
      </c>
      <c r="C57" s="17"/>
      <c r="D57" s="35"/>
      <c r="E57" s="17">
        <v>4</v>
      </c>
      <c r="F57" s="17">
        <f t="shared" si="3"/>
        <v>0</v>
      </c>
      <c r="G57" s="17"/>
      <c r="H57" s="17">
        <v>0</v>
      </c>
      <c r="I57" s="17">
        <v>15</v>
      </c>
      <c r="J57" s="26">
        <v>0</v>
      </c>
      <c r="K57" s="26">
        <v>0</v>
      </c>
      <c r="L57" s="26">
        <v>0</v>
      </c>
      <c r="M57" s="26">
        <v>0</v>
      </c>
      <c r="N57" s="26">
        <v>15</v>
      </c>
      <c r="O57" s="26">
        <v>0</v>
      </c>
      <c r="P57" s="25"/>
    </row>
    <row r="58" spans="1:16" ht="12.75">
      <c r="A58" s="25">
        <v>10</v>
      </c>
      <c r="B58" s="116" t="s">
        <v>132</v>
      </c>
      <c r="C58" s="35"/>
      <c r="D58" s="35">
        <v>3</v>
      </c>
      <c r="E58" s="35"/>
      <c r="F58" s="17">
        <f t="shared" si="3"/>
        <v>2</v>
      </c>
      <c r="G58" s="17">
        <v>2</v>
      </c>
      <c r="H58" s="17"/>
      <c r="I58" s="35">
        <v>23</v>
      </c>
      <c r="J58" s="17">
        <v>0</v>
      </c>
      <c r="K58" s="17">
        <v>23</v>
      </c>
      <c r="L58" s="17">
        <v>0</v>
      </c>
      <c r="M58" s="17">
        <v>0</v>
      </c>
      <c r="N58" s="17">
        <v>0</v>
      </c>
      <c r="O58" s="17">
        <v>0</v>
      </c>
      <c r="P58" s="25"/>
    </row>
    <row r="59" spans="1:16" ht="12.75">
      <c r="A59" s="25">
        <v>11</v>
      </c>
      <c r="B59" s="25" t="s">
        <v>133</v>
      </c>
      <c r="C59" s="35"/>
      <c r="D59" s="35">
        <v>4</v>
      </c>
      <c r="E59" s="35"/>
      <c r="F59" s="17">
        <f>G59+H59</f>
        <v>2</v>
      </c>
      <c r="G59" s="17"/>
      <c r="H59" s="17">
        <v>2</v>
      </c>
      <c r="I59" s="35">
        <v>23</v>
      </c>
      <c r="J59" s="17">
        <v>0</v>
      </c>
      <c r="K59" s="17">
        <v>0</v>
      </c>
      <c r="L59" s="17">
        <v>0</v>
      </c>
      <c r="M59" s="17">
        <v>0</v>
      </c>
      <c r="N59" s="17">
        <v>23</v>
      </c>
      <c r="O59" s="17">
        <v>0</v>
      </c>
      <c r="P59" s="25"/>
    </row>
    <row r="60" spans="1:16" ht="12.75">
      <c r="A60" s="25">
        <v>12</v>
      </c>
      <c r="B60" s="25" t="s">
        <v>55</v>
      </c>
      <c r="C60" s="17"/>
      <c r="D60" s="35">
        <v>3</v>
      </c>
      <c r="E60" s="17"/>
      <c r="F60" s="17">
        <f t="shared" si="3"/>
        <v>2</v>
      </c>
      <c r="G60" s="17">
        <v>2</v>
      </c>
      <c r="H60" s="17"/>
      <c r="I60" s="17">
        <v>9</v>
      </c>
      <c r="J60" s="17">
        <v>0</v>
      </c>
      <c r="K60" s="17">
        <v>0</v>
      </c>
      <c r="L60" s="17">
        <v>9</v>
      </c>
      <c r="M60" s="17">
        <v>0</v>
      </c>
      <c r="N60" s="17">
        <v>0</v>
      </c>
      <c r="O60" s="17">
        <v>0</v>
      </c>
      <c r="P60" s="25"/>
    </row>
    <row r="61" spans="1:16" ht="12.75">
      <c r="A61" s="3"/>
      <c r="B61" s="3"/>
      <c r="C61" s="2"/>
      <c r="D61" s="2"/>
      <c r="E61" s="2"/>
      <c r="F61" s="29"/>
      <c r="G61" s="2"/>
      <c r="H61" s="2"/>
      <c r="I61" s="2"/>
      <c r="J61" s="5"/>
      <c r="K61" s="5"/>
      <c r="L61" s="5"/>
      <c r="M61" s="5"/>
      <c r="N61" s="5"/>
      <c r="O61" s="5"/>
      <c r="P61" s="3"/>
    </row>
    <row r="62" spans="1:16" ht="12.75">
      <c r="A62" s="3"/>
      <c r="B62" s="37" t="s">
        <v>37</v>
      </c>
      <c r="C62" s="2"/>
      <c r="D62" s="2"/>
      <c r="E62" s="2"/>
      <c r="F62" s="29"/>
      <c r="G62" s="2"/>
      <c r="H62" s="2"/>
      <c r="I62" s="2"/>
      <c r="J62" s="5"/>
      <c r="K62" s="5"/>
      <c r="L62" s="5"/>
      <c r="M62" s="5"/>
      <c r="N62" s="5"/>
      <c r="O62" s="5"/>
      <c r="P62" s="3"/>
    </row>
    <row r="63" spans="1:16" ht="12.75">
      <c r="A63" s="3">
        <v>13</v>
      </c>
      <c r="B63" s="6" t="s">
        <v>75</v>
      </c>
      <c r="C63" s="2">
        <v>3</v>
      </c>
      <c r="D63" s="2">
        <v>3</v>
      </c>
      <c r="E63" s="2"/>
      <c r="F63" s="2">
        <f aca="true" t="shared" si="4" ref="F63:F68">G63+H63</f>
        <v>5</v>
      </c>
      <c r="G63" s="2">
        <v>5</v>
      </c>
      <c r="H63" s="2"/>
      <c r="I63" s="2">
        <v>16</v>
      </c>
      <c r="J63" s="2">
        <v>8</v>
      </c>
      <c r="K63" s="2">
        <v>8</v>
      </c>
      <c r="L63" s="2">
        <v>0</v>
      </c>
      <c r="M63" s="2">
        <v>0</v>
      </c>
      <c r="N63" s="2">
        <v>0</v>
      </c>
      <c r="O63" s="2">
        <v>0</v>
      </c>
      <c r="P63" s="3"/>
    </row>
    <row r="64" spans="1:16" ht="12.75">
      <c r="A64" s="3">
        <v>14</v>
      </c>
      <c r="B64" s="6" t="s">
        <v>84</v>
      </c>
      <c r="C64" s="2"/>
      <c r="D64" s="2">
        <v>3</v>
      </c>
      <c r="E64" s="2"/>
      <c r="F64" s="2">
        <f t="shared" si="4"/>
        <v>2</v>
      </c>
      <c r="G64" s="2">
        <v>2</v>
      </c>
      <c r="H64" s="2"/>
      <c r="I64" s="2">
        <v>16</v>
      </c>
      <c r="J64" s="2">
        <v>8</v>
      </c>
      <c r="K64" s="2">
        <v>8</v>
      </c>
      <c r="L64" s="2">
        <v>0</v>
      </c>
      <c r="M64" s="2">
        <v>0</v>
      </c>
      <c r="N64" s="2">
        <v>0</v>
      </c>
      <c r="O64" s="2">
        <v>0</v>
      </c>
      <c r="P64" s="3"/>
    </row>
    <row r="65" spans="1:16" ht="12.75">
      <c r="A65" s="25">
        <v>15</v>
      </c>
      <c r="B65" s="6" t="s">
        <v>85</v>
      </c>
      <c r="C65" s="2"/>
      <c r="D65" s="2">
        <v>3</v>
      </c>
      <c r="E65" s="2"/>
      <c r="F65" s="2">
        <f t="shared" si="4"/>
        <v>2</v>
      </c>
      <c r="G65" s="2">
        <v>2</v>
      </c>
      <c r="H65" s="2"/>
      <c r="I65" s="2">
        <v>10</v>
      </c>
      <c r="J65" s="2">
        <v>10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1"/>
    </row>
    <row r="66" spans="1:16" ht="12.75">
      <c r="A66" s="25">
        <v>16</v>
      </c>
      <c r="B66" s="6" t="s">
        <v>86</v>
      </c>
      <c r="C66" s="4"/>
      <c r="D66" s="4">
        <v>4</v>
      </c>
      <c r="E66" s="4"/>
      <c r="F66" s="2">
        <f t="shared" si="4"/>
        <v>5</v>
      </c>
      <c r="G66" s="4"/>
      <c r="H66" s="4">
        <v>5</v>
      </c>
      <c r="I66" s="4">
        <v>21</v>
      </c>
      <c r="J66" s="2">
        <v>0</v>
      </c>
      <c r="K66" s="2">
        <v>0</v>
      </c>
      <c r="L66" s="2">
        <v>0</v>
      </c>
      <c r="M66" s="2">
        <v>9</v>
      </c>
      <c r="N66" s="2">
        <v>12</v>
      </c>
      <c r="O66" s="2">
        <v>0</v>
      </c>
      <c r="P66" s="21"/>
    </row>
    <row r="67" spans="1:16" ht="12.75">
      <c r="A67" s="3">
        <v>17</v>
      </c>
      <c r="B67" s="6" t="s">
        <v>87</v>
      </c>
      <c r="C67" s="2"/>
      <c r="D67" s="2">
        <v>4</v>
      </c>
      <c r="E67" s="2"/>
      <c r="F67" s="2">
        <f t="shared" si="4"/>
        <v>2</v>
      </c>
      <c r="G67" s="2"/>
      <c r="H67" s="2">
        <v>2</v>
      </c>
      <c r="I67" s="2">
        <v>10</v>
      </c>
      <c r="J67" s="5">
        <v>0</v>
      </c>
      <c r="K67" s="5">
        <v>0</v>
      </c>
      <c r="L67" s="5">
        <v>0</v>
      </c>
      <c r="M67" s="5">
        <v>4</v>
      </c>
      <c r="N67" s="5">
        <v>6</v>
      </c>
      <c r="O67" s="5">
        <v>0</v>
      </c>
      <c r="P67" s="3"/>
    </row>
    <row r="68" spans="1:16" ht="12.75">
      <c r="A68" s="3">
        <v>18</v>
      </c>
      <c r="B68" s="6" t="s">
        <v>88</v>
      </c>
      <c r="C68" s="2"/>
      <c r="D68" s="2">
        <v>4</v>
      </c>
      <c r="E68" s="2"/>
      <c r="F68" s="2">
        <f t="shared" si="4"/>
        <v>2</v>
      </c>
      <c r="G68" s="2"/>
      <c r="H68" s="2">
        <v>2</v>
      </c>
      <c r="I68" s="2">
        <v>20</v>
      </c>
      <c r="J68" s="5">
        <v>0</v>
      </c>
      <c r="K68" s="5">
        <v>0</v>
      </c>
      <c r="L68" s="5">
        <v>0</v>
      </c>
      <c r="M68" s="5">
        <v>8</v>
      </c>
      <c r="N68" s="5">
        <v>12</v>
      </c>
      <c r="O68" s="5">
        <v>0</v>
      </c>
      <c r="P68" s="3"/>
    </row>
    <row r="69" spans="1:16" ht="12.75">
      <c r="A69" s="11"/>
      <c r="B69" s="46" t="s">
        <v>17</v>
      </c>
      <c r="C69" s="12">
        <f>COUNT(C49:C68)</f>
        <v>7</v>
      </c>
      <c r="D69" s="12"/>
      <c r="E69" s="11"/>
      <c r="F69" s="12">
        <f aca="true" t="shared" si="5" ref="F69:O69">SUM(F49:F68)</f>
        <v>60</v>
      </c>
      <c r="G69" s="12">
        <f t="shared" si="5"/>
        <v>30</v>
      </c>
      <c r="H69" s="12">
        <f t="shared" si="5"/>
        <v>30</v>
      </c>
      <c r="I69" s="12">
        <f t="shared" si="5"/>
        <v>373</v>
      </c>
      <c r="J69" s="12">
        <f t="shared" si="5"/>
        <v>96</v>
      </c>
      <c r="K69" s="12">
        <f t="shared" si="5"/>
        <v>89</v>
      </c>
      <c r="L69" s="12">
        <f t="shared" si="5"/>
        <v>9</v>
      </c>
      <c r="M69" s="12">
        <f t="shared" si="5"/>
        <v>71</v>
      </c>
      <c r="N69" s="12">
        <f t="shared" si="5"/>
        <v>98</v>
      </c>
      <c r="O69" s="12">
        <f t="shared" si="5"/>
        <v>10</v>
      </c>
      <c r="P69" s="11"/>
    </row>
    <row r="70" spans="1:16" ht="12.75">
      <c r="A70" s="1"/>
      <c r="B70" s="18" t="s">
        <v>34</v>
      </c>
      <c r="C70" s="19"/>
      <c r="D70" s="19"/>
      <c r="E70" s="19"/>
      <c r="F70" s="13"/>
      <c r="G70" s="13"/>
      <c r="H70" s="13"/>
      <c r="I70" s="127">
        <f>SUM(J69:L69)</f>
        <v>194</v>
      </c>
      <c r="J70" s="127"/>
      <c r="K70" s="127"/>
      <c r="L70" s="127">
        <f>SUM(M69:O69)</f>
        <v>179</v>
      </c>
      <c r="M70" s="127"/>
      <c r="N70" s="127"/>
      <c r="O70" s="10"/>
      <c r="P70" s="9"/>
    </row>
    <row r="71" spans="1:16" ht="12.75">
      <c r="A71" s="1"/>
      <c r="B71" s="82" t="s">
        <v>108</v>
      </c>
      <c r="C71" s="19"/>
      <c r="D71" s="19"/>
      <c r="E71" s="19"/>
      <c r="F71" s="27">
        <f>SUM(F49:F60)</f>
        <v>42</v>
      </c>
      <c r="G71" s="27">
        <f>SUM(G49:G60)</f>
        <v>21</v>
      </c>
      <c r="H71" s="27">
        <f>SUM(H49:H60)</f>
        <v>21</v>
      </c>
      <c r="I71" s="52"/>
      <c r="J71" s="52"/>
      <c r="K71" s="52"/>
      <c r="L71" s="52"/>
      <c r="M71" s="52"/>
      <c r="N71" s="52"/>
      <c r="O71" s="10"/>
      <c r="P71" s="9"/>
    </row>
    <row r="72" spans="1:16" ht="12.75">
      <c r="A72" s="1"/>
      <c r="B72" s="82" t="s">
        <v>109</v>
      </c>
      <c r="C72" s="19"/>
      <c r="D72" s="19"/>
      <c r="E72" s="19"/>
      <c r="F72" s="27">
        <f>SUM(F63:F68)</f>
        <v>18</v>
      </c>
      <c r="G72" s="27">
        <f>SUM(G63:G68)</f>
        <v>9</v>
      </c>
      <c r="H72" s="27">
        <f>SUM(H63:H68)</f>
        <v>9</v>
      </c>
      <c r="I72" s="57"/>
      <c r="J72" s="57"/>
      <c r="K72" s="52"/>
      <c r="O72" s="10"/>
      <c r="P72" s="9"/>
    </row>
    <row r="73" spans="1:16" ht="12.75">
      <c r="A73" s="1"/>
      <c r="B73" s="58"/>
      <c r="C73" s="19"/>
      <c r="D73" s="19"/>
      <c r="E73" s="81"/>
      <c r="F73" s="93"/>
      <c r="G73" s="93"/>
      <c r="H73" s="93"/>
      <c r="I73" s="94"/>
      <c r="J73" s="94"/>
      <c r="K73" s="52"/>
      <c r="O73" s="10"/>
      <c r="P73" s="9"/>
    </row>
    <row r="74" spans="1:16" ht="12.75">
      <c r="A74" s="1"/>
      <c r="B74" s="77"/>
      <c r="C74" s="78"/>
      <c r="D74" s="78"/>
      <c r="E74" s="78"/>
      <c r="P74" s="9"/>
    </row>
    <row r="75" spans="1:16" ht="12.75">
      <c r="A75" s="45"/>
      <c r="B75" s="119" t="s">
        <v>120</v>
      </c>
      <c r="C75" s="120"/>
      <c r="D75" s="120"/>
      <c r="E75" s="120"/>
      <c r="F75" s="120">
        <f>SUM(F49:F53)</f>
        <v>28</v>
      </c>
      <c r="G75" s="120">
        <f aca="true" t="shared" si="6" ref="G75:O75">SUM(G49:G53)</f>
        <v>14</v>
      </c>
      <c r="H75" s="120">
        <f t="shared" si="6"/>
        <v>14</v>
      </c>
      <c r="I75" s="120">
        <f t="shared" si="6"/>
        <v>150</v>
      </c>
      <c r="J75" s="120">
        <f t="shared" si="6"/>
        <v>50</v>
      </c>
      <c r="K75" s="120">
        <f t="shared" si="6"/>
        <v>40</v>
      </c>
      <c r="L75" s="120">
        <f t="shared" si="6"/>
        <v>0</v>
      </c>
      <c r="M75" s="120">
        <f t="shared" si="6"/>
        <v>20</v>
      </c>
      <c r="N75" s="120">
        <f t="shared" si="6"/>
        <v>30</v>
      </c>
      <c r="O75" s="120">
        <f t="shared" si="6"/>
        <v>10</v>
      </c>
      <c r="P75" s="47"/>
    </row>
    <row r="76" spans="2:15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2:15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6" ht="12.75">
      <c r="A78" s="33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3"/>
    </row>
    <row r="79" spans="1:16" ht="12.75">
      <c r="A79" s="23"/>
      <c r="B79" s="36"/>
      <c r="P79" s="23"/>
    </row>
    <row r="80" spans="1:16" ht="12.75">
      <c r="A80" s="34"/>
      <c r="P80" s="34"/>
    </row>
    <row r="81" spans="1:16" ht="12.75">
      <c r="A81" s="34"/>
      <c r="P81" s="34"/>
    </row>
    <row r="84" spans="2:15" ht="12.75">
      <c r="B84" s="15" t="s">
        <v>119</v>
      </c>
      <c r="D84" s="15"/>
      <c r="E84" s="20" t="s">
        <v>26</v>
      </c>
      <c r="F84" s="20" t="s">
        <v>0</v>
      </c>
      <c r="G84" s="20"/>
      <c r="H84" s="20"/>
      <c r="I84" s="20"/>
      <c r="J84" s="15"/>
      <c r="K84" s="15"/>
      <c r="L84" s="15"/>
      <c r="M84" s="15"/>
      <c r="N84" s="15"/>
      <c r="O84" s="15"/>
    </row>
    <row r="85" spans="2:15" ht="12.75">
      <c r="B85" t="s">
        <v>129</v>
      </c>
      <c r="D85" s="16"/>
      <c r="E85" s="53">
        <f>I85/I88</f>
        <v>0.37359550561797755</v>
      </c>
      <c r="F85" s="20" t="s">
        <v>27</v>
      </c>
      <c r="G85" s="20"/>
      <c r="H85" s="20"/>
      <c r="I85" s="20">
        <f>J115+M115</f>
        <v>133</v>
      </c>
      <c r="J85" s="15"/>
      <c r="K85" s="15"/>
      <c r="L85" s="15"/>
      <c r="M85" s="15"/>
      <c r="N85" s="15"/>
      <c r="O85" s="15"/>
    </row>
    <row r="86" spans="2:15" ht="12.75">
      <c r="B86" t="s">
        <v>33</v>
      </c>
      <c r="D86" s="16"/>
      <c r="E86" s="53">
        <f>I86/I88</f>
        <v>0.5084269662921348</v>
      </c>
      <c r="F86" s="20" t="s">
        <v>28</v>
      </c>
      <c r="G86" s="20"/>
      <c r="H86" s="20"/>
      <c r="I86" s="20">
        <f>K115+N115</f>
        <v>181</v>
      </c>
      <c r="J86" s="15"/>
      <c r="K86" s="15"/>
      <c r="L86" s="15"/>
      <c r="M86" s="15"/>
      <c r="N86" s="15"/>
      <c r="O86" s="15"/>
    </row>
    <row r="87" spans="2:15" ht="12.75">
      <c r="B87" t="s">
        <v>21</v>
      </c>
      <c r="D87" s="16"/>
      <c r="E87" s="53">
        <f>I87/I88</f>
        <v>0.11797752808988764</v>
      </c>
      <c r="F87" s="20" t="s">
        <v>29</v>
      </c>
      <c r="G87" s="20"/>
      <c r="H87" s="20"/>
      <c r="I87" s="20">
        <f>L115+O115</f>
        <v>42</v>
      </c>
      <c r="J87" s="15"/>
      <c r="K87" s="15"/>
      <c r="L87" s="15"/>
      <c r="M87" s="15"/>
      <c r="N87" s="15"/>
      <c r="O87" s="15"/>
    </row>
    <row r="88" spans="2:15" ht="12.75">
      <c r="B88" t="s">
        <v>41</v>
      </c>
      <c r="D88" s="15"/>
      <c r="E88" s="53">
        <f>SUM(E85:E87)</f>
        <v>1</v>
      </c>
      <c r="F88" s="20" t="s">
        <v>2</v>
      </c>
      <c r="G88" s="20"/>
      <c r="H88" s="20"/>
      <c r="I88" s="20">
        <f>SUM(I85:I87)</f>
        <v>356</v>
      </c>
      <c r="J88" s="15"/>
      <c r="K88" s="15"/>
      <c r="L88" s="15"/>
      <c r="M88" s="15"/>
      <c r="N88" s="15"/>
      <c r="O88" s="15"/>
    </row>
    <row r="89" ht="12.75">
      <c r="B89" t="s">
        <v>49</v>
      </c>
    </row>
    <row r="90" spans="1:16" ht="12.75">
      <c r="A90" s="129" t="s">
        <v>22</v>
      </c>
      <c r="B90" s="128" t="s">
        <v>3</v>
      </c>
      <c r="C90" s="128" t="s">
        <v>104</v>
      </c>
      <c r="D90" s="128"/>
      <c r="E90" s="128"/>
      <c r="F90" s="133" t="s">
        <v>4</v>
      </c>
      <c r="G90" s="134"/>
      <c r="H90" s="135"/>
      <c r="I90" s="140" t="s">
        <v>5</v>
      </c>
      <c r="J90" s="147"/>
      <c r="K90" s="147"/>
      <c r="L90" s="147"/>
      <c r="M90" s="147"/>
      <c r="N90" s="147"/>
      <c r="O90" s="148"/>
      <c r="P90" s="141" t="s">
        <v>6</v>
      </c>
    </row>
    <row r="91" spans="1:16" ht="12.75">
      <c r="A91" s="129"/>
      <c r="B91" s="144"/>
      <c r="C91" s="136" t="s">
        <v>7</v>
      </c>
      <c r="D91" s="138" t="s">
        <v>101</v>
      </c>
      <c r="E91" s="138" t="s">
        <v>102</v>
      </c>
      <c r="F91" s="136" t="s">
        <v>36</v>
      </c>
      <c r="G91" s="136" t="s">
        <v>110</v>
      </c>
      <c r="H91" s="136" t="s">
        <v>111</v>
      </c>
      <c r="I91" s="138" t="s">
        <v>103</v>
      </c>
      <c r="J91" s="130" t="s">
        <v>110</v>
      </c>
      <c r="K91" s="131"/>
      <c r="L91" s="132"/>
      <c r="M91" s="130" t="s">
        <v>111</v>
      </c>
      <c r="N91" s="131"/>
      <c r="O91" s="132"/>
      <c r="P91" s="142"/>
    </row>
    <row r="92" spans="1:16" ht="12.75">
      <c r="A92" s="129"/>
      <c r="B92" s="145"/>
      <c r="C92" s="137"/>
      <c r="D92" s="139"/>
      <c r="E92" s="139"/>
      <c r="F92" s="137"/>
      <c r="G92" s="137"/>
      <c r="H92" s="137"/>
      <c r="I92" s="139"/>
      <c r="J92" s="61" t="s">
        <v>9</v>
      </c>
      <c r="K92" s="44" t="s">
        <v>10</v>
      </c>
      <c r="L92" s="44" t="s">
        <v>11</v>
      </c>
      <c r="M92" s="44" t="s">
        <v>9</v>
      </c>
      <c r="N92" s="44" t="s">
        <v>10</v>
      </c>
      <c r="O92" s="44" t="s">
        <v>11</v>
      </c>
      <c r="P92" s="143"/>
    </row>
    <row r="93" spans="1:16" ht="12.75">
      <c r="A93" s="48">
        <v>1</v>
      </c>
      <c r="B93" s="48" t="s">
        <v>50</v>
      </c>
      <c r="C93" s="49">
        <v>5</v>
      </c>
      <c r="D93" s="49">
        <v>5</v>
      </c>
      <c r="E93" s="49"/>
      <c r="F93" s="50">
        <f>G93+H93</f>
        <v>5</v>
      </c>
      <c r="G93" s="49">
        <v>5</v>
      </c>
      <c r="H93" s="49"/>
      <c r="I93" s="49">
        <v>30</v>
      </c>
      <c r="J93" s="50">
        <v>10</v>
      </c>
      <c r="K93" s="50">
        <v>10</v>
      </c>
      <c r="L93" s="50">
        <v>10</v>
      </c>
      <c r="M93" s="50">
        <v>0</v>
      </c>
      <c r="N93" s="50">
        <v>0</v>
      </c>
      <c r="O93" s="50">
        <v>0</v>
      </c>
      <c r="P93" s="64"/>
    </row>
    <row r="94" spans="1:16" ht="12.75">
      <c r="A94" s="48">
        <v>2</v>
      </c>
      <c r="B94" s="48" t="s">
        <v>24</v>
      </c>
      <c r="C94" s="50">
        <v>6</v>
      </c>
      <c r="D94" s="49">
        <v>6</v>
      </c>
      <c r="E94" s="50"/>
      <c r="F94" s="50">
        <f aca="true" t="shared" si="7" ref="F94:F104">G94+H94</f>
        <v>5</v>
      </c>
      <c r="G94" s="50"/>
      <c r="H94" s="50">
        <v>5</v>
      </c>
      <c r="I94" s="50">
        <v>30</v>
      </c>
      <c r="J94" s="50">
        <v>0</v>
      </c>
      <c r="K94" s="50">
        <v>0</v>
      </c>
      <c r="L94" s="50">
        <v>0</v>
      </c>
      <c r="M94" s="50">
        <v>15</v>
      </c>
      <c r="N94" s="50">
        <v>15</v>
      </c>
      <c r="O94" s="50">
        <v>0</v>
      </c>
      <c r="P94" s="64"/>
    </row>
    <row r="95" spans="1:16" ht="12.75">
      <c r="A95" s="25">
        <v>3</v>
      </c>
      <c r="B95" s="116" t="s">
        <v>35</v>
      </c>
      <c r="C95" s="35">
        <v>5</v>
      </c>
      <c r="D95" s="35">
        <v>5</v>
      </c>
      <c r="E95" s="35"/>
      <c r="F95" s="35">
        <f t="shared" si="7"/>
        <v>5</v>
      </c>
      <c r="G95" s="35">
        <v>5</v>
      </c>
      <c r="H95" s="35"/>
      <c r="I95" s="35">
        <v>30</v>
      </c>
      <c r="J95" s="17">
        <v>10</v>
      </c>
      <c r="K95" s="17">
        <v>20</v>
      </c>
      <c r="L95" s="17">
        <v>0</v>
      </c>
      <c r="M95" s="17">
        <v>0</v>
      </c>
      <c r="N95" s="17">
        <v>0</v>
      </c>
      <c r="O95" s="17">
        <v>0</v>
      </c>
      <c r="P95" s="21"/>
    </row>
    <row r="96" spans="1:16" ht="12.75">
      <c r="A96" s="25">
        <v>4</v>
      </c>
      <c r="B96" s="25" t="s">
        <v>51</v>
      </c>
      <c r="C96" s="35">
        <v>6</v>
      </c>
      <c r="D96" s="35">
        <v>6</v>
      </c>
      <c r="E96" s="35"/>
      <c r="F96" s="35">
        <f t="shared" si="7"/>
        <v>3</v>
      </c>
      <c r="G96" s="35"/>
      <c r="H96" s="35">
        <v>3</v>
      </c>
      <c r="I96" s="35">
        <v>24</v>
      </c>
      <c r="J96" s="17">
        <v>0</v>
      </c>
      <c r="K96" s="17">
        <v>0</v>
      </c>
      <c r="L96" s="17">
        <v>0</v>
      </c>
      <c r="M96" s="17">
        <v>12</v>
      </c>
      <c r="N96" s="17">
        <v>12</v>
      </c>
      <c r="O96" s="17">
        <v>0</v>
      </c>
      <c r="P96" s="21"/>
    </row>
    <row r="97" spans="1:16" ht="12.75">
      <c r="A97" s="25">
        <v>5</v>
      </c>
      <c r="B97" s="25" t="s">
        <v>65</v>
      </c>
      <c r="C97" s="35">
        <v>5</v>
      </c>
      <c r="D97" s="35">
        <v>5</v>
      </c>
      <c r="E97" s="35"/>
      <c r="F97" s="35">
        <f t="shared" si="7"/>
        <v>3</v>
      </c>
      <c r="G97" s="35">
        <v>3</v>
      </c>
      <c r="H97" s="35"/>
      <c r="I97" s="35">
        <v>20</v>
      </c>
      <c r="J97" s="17">
        <v>10</v>
      </c>
      <c r="K97" s="17">
        <v>10</v>
      </c>
      <c r="L97" s="17">
        <v>0</v>
      </c>
      <c r="M97" s="17">
        <v>0</v>
      </c>
      <c r="N97" s="17">
        <v>0</v>
      </c>
      <c r="O97" s="17">
        <v>0</v>
      </c>
      <c r="P97" s="48"/>
    </row>
    <row r="98" spans="1:16" s="51" customFormat="1" ht="12.75">
      <c r="A98" s="25">
        <v>6</v>
      </c>
      <c r="B98" s="25" t="s">
        <v>52</v>
      </c>
      <c r="C98" s="17">
        <v>6</v>
      </c>
      <c r="D98" s="35">
        <v>6</v>
      </c>
      <c r="E98" s="17"/>
      <c r="F98" s="17">
        <f t="shared" si="7"/>
        <v>4</v>
      </c>
      <c r="G98" s="17"/>
      <c r="H98" s="17">
        <v>4</v>
      </c>
      <c r="I98" s="17">
        <v>30</v>
      </c>
      <c r="J98" s="17">
        <v>0</v>
      </c>
      <c r="K98" s="17">
        <v>0</v>
      </c>
      <c r="L98" s="17">
        <v>0</v>
      </c>
      <c r="M98" s="17">
        <v>15</v>
      </c>
      <c r="N98" s="17">
        <v>15</v>
      </c>
      <c r="O98" s="17">
        <v>0</v>
      </c>
      <c r="P98" s="21"/>
    </row>
    <row r="99" spans="1:16" s="66" customFormat="1" ht="12.75">
      <c r="A99" s="25">
        <v>7</v>
      </c>
      <c r="B99" s="25" t="s">
        <v>59</v>
      </c>
      <c r="C99" s="17"/>
      <c r="D99" s="17">
        <v>5</v>
      </c>
      <c r="E99" s="17"/>
      <c r="F99" s="17">
        <f t="shared" si="7"/>
        <v>2</v>
      </c>
      <c r="G99" s="17">
        <v>2</v>
      </c>
      <c r="H99" s="17"/>
      <c r="I99" s="17">
        <v>14</v>
      </c>
      <c r="J99" s="17">
        <v>0</v>
      </c>
      <c r="K99" s="17">
        <v>0</v>
      </c>
      <c r="L99" s="17">
        <v>14</v>
      </c>
      <c r="M99" s="17">
        <v>0</v>
      </c>
      <c r="N99" s="17">
        <v>0</v>
      </c>
      <c r="O99" s="17">
        <v>0</v>
      </c>
      <c r="P99" s="64"/>
    </row>
    <row r="100" spans="1:16" ht="12.75">
      <c r="A100" s="68">
        <v>8</v>
      </c>
      <c r="B100" s="25" t="s">
        <v>54</v>
      </c>
      <c r="C100" s="17"/>
      <c r="D100" s="35">
        <v>5</v>
      </c>
      <c r="E100" s="17"/>
      <c r="F100" s="17">
        <f t="shared" si="7"/>
        <v>2</v>
      </c>
      <c r="G100" s="17">
        <v>2</v>
      </c>
      <c r="H100" s="17"/>
      <c r="I100" s="17">
        <v>10</v>
      </c>
      <c r="J100" s="17">
        <v>4</v>
      </c>
      <c r="K100" s="17">
        <v>6</v>
      </c>
      <c r="L100" s="17">
        <v>0</v>
      </c>
      <c r="M100" s="17">
        <v>0</v>
      </c>
      <c r="N100" s="17">
        <v>0</v>
      </c>
      <c r="O100" s="17">
        <v>0</v>
      </c>
      <c r="P100" s="25"/>
    </row>
    <row r="101" spans="1:16" ht="12.75">
      <c r="A101" s="68">
        <v>9</v>
      </c>
      <c r="B101" s="25" t="s">
        <v>23</v>
      </c>
      <c r="C101" s="17"/>
      <c r="D101" s="17">
        <v>5</v>
      </c>
      <c r="E101" s="17"/>
      <c r="F101" s="17">
        <f t="shared" si="7"/>
        <v>2</v>
      </c>
      <c r="G101" s="17">
        <v>2</v>
      </c>
      <c r="H101" s="17"/>
      <c r="I101" s="17">
        <v>11</v>
      </c>
      <c r="J101" s="26">
        <v>3</v>
      </c>
      <c r="K101" s="26">
        <v>0</v>
      </c>
      <c r="L101" s="26">
        <v>8</v>
      </c>
      <c r="M101" s="26">
        <v>0</v>
      </c>
      <c r="N101" s="26">
        <v>0</v>
      </c>
      <c r="O101" s="26">
        <v>0</v>
      </c>
      <c r="P101" s="25"/>
    </row>
    <row r="102" spans="1:16" ht="12.75">
      <c r="A102" s="68">
        <v>10</v>
      </c>
      <c r="B102" s="25" t="s">
        <v>134</v>
      </c>
      <c r="C102" s="17"/>
      <c r="D102" s="35"/>
      <c r="E102" s="17">
        <v>5</v>
      </c>
      <c r="F102" s="17">
        <f t="shared" si="7"/>
        <v>3</v>
      </c>
      <c r="G102" s="17">
        <v>3</v>
      </c>
      <c r="H102" s="17"/>
      <c r="I102" s="17">
        <v>15</v>
      </c>
      <c r="J102" s="17">
        <v>0</v>
      </c>
      <c r="K102" s="17">
        <v>15</v>
      </c>
      <c r="L102" s="17">
        <v>0</v>
      </c>
      <c r="M102" s="17">
        <v>0</v>
      </c>
      <c r="N102" s="17">
        <v>0</v>
      </c>
      <c r="O102" s="17">
        <v>0</v>
      </c>
      <c r="P102" s="3"/>
    </row>
    <row r="103" spans="1:16" ht="12.75">
      <c r="A103" s="68">
        <v>11</v>
      </c>
      <c r="B103" s="25" t="s">
        <v>135</v>
      </c>
      <c r="C103" s="17"/>
      <c r="D103" s="35"/>
      <c r="E103" s="17">
        <v>6</v>
      </c>
      <c r="F103" s="17">
        <f>G103+H103</f>
        <v>7</v>
      </c>
      <c r="G103" s="17"/>
      <c r="H103" s="17">
        <v>7</v>
      </c>
      <c r="I103" s="17">
        <v>15</v>
      </c>
      <c r="J103" s="17">
        <v>0</v>
      </c>
      <c r="K103" s="17">
        <v>0</v>
      </c>
      <c r="L103" s="17">
        <v>0</v>
      </c>
      <c r="M103" s="17">
        <v>0</v>
      </c>
      <c r="N103" s="17">
        <v>15</v>
      </c>
      <c r="O103" s="17">
        <v>0</v>
      </c>
      <c r="P103" s="3"/>
    </row>
    <row r="104" spans="1:16" ht="12.75">
      <c r="A104" s="69">
        <v>12</v>
      </c>
      <c r="B104" s="6" t="s">
        <v>56</v>
      </c>
      <c r="C104" s="7"/>
      <c r="D104" s="8">
        <v>6</v>
      </c>
      <c r="E104" s="7"/>
      <c r="F104" s="17">
        <f t="shared" si="7"/>
        <v>2</v>
      </c>
      <c r="G104" s="2"/>
      <c r="H104" s="2">
        <v>2</v>
      </c>
      <c r="I104" s="2">
        <v>10</v>
      </c>
      <c r="J104" s="2">
        <v>0</v>
      </c>
      <c r="K104" s="2">
        <v>0</v>
      </c>
      <c r="L104" s="2">
        <v>0</v>
      </c>
      <c r="M104" s="2">
        <v>6</v>
      </c>
      <c r="N104" s="2">
        <v>4</v>
      </c>
      <c r="O104" s="2">
        <v>0</v>
      </c>
      <c r="P104" s="3"/>
    </row>
    <row r="105" spans="1:16" ht="12.75">
      <c r="A105" s="3"/>
      <c r="B105" s="3"/>
      <c r="C105" s="2"/>
      <c r="D105" s="2"/>
      <c r="E105" s="2"/>
      <c r="F105" s="65"/>
      <c r="G105" s="2"/>
      <c r="H105" s="2"/>
      <c r="I105" s="2"/>
      <c r="J105" s="2"/>
      <c r="K105" s="2"/>
      <c r="L105" s="2"/>
      <c r="M105" s="2"/>
      <c r="N105" s="2"/>
      <c r="O105" s="2"/>
      <c r="P105" s="3"/>
    </row>
    <row r="106" spans="1:16" ht="12.75">
      <c r="A106" s="3"/>
      <c r="B106" s="37" t="s">
        <v>37</v>
      </c>
      <c r="C106" s="2"/>
      <c r="D106" s="2"/>
      <c r="E106" s="2"/>
      <c r="F106" s="65"/>
      <c r="G106" s="2"/>
      <c r="H106" s="2"/>
      <c r="I106" s="2"/>
      <c r="J106" s="2"/>
      <c r="K106" s="2"/>
      <c r="L106" s="2"/>
      <c r="M106" s="2"/>
      <c r="N106" s="2"/>
      <c r="O106" s="2"/>
      <c r="P106" s="3"/>
    </row>
    <row r="107" spans="1:16" s="47" customFormat="1" ht="12.75">
      <c r="A107" s="3">
        <v>13</v>
      </c>
      <c r="B107" s="3" t="s">
        <v>89</v>
      </c>
      <c r="C107" s="4"/>
      <c r="D107" s="4">
        <v>5</v>
      </c>
      <c r="E107" s="4"/>
      <c r="F107" s="4">
        <f aca="true" t="shared" si="8" ref="F107:F114">G107+H107</f>
        <v>1</v>
      </c>
      <c r="G107" s="4">
        <v>1</v>
      </c>
      <c r="H107" s="4"/>
      <c r="I107" s="4">
        <v>10</v>
      </c>
      <c r="J107" s="2">
        <v>10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43"/>
    </row>
    <row r="108" spans="1:16" ht="25.5">
      <c r="A108" s="43">
        <v>14</v>
      </c>
      <c r="B108" s="43" t="s">
        <v>90</v>
      </c>
      <c r="C108" s="44">
        <v>5</v>
      </c>
      <c r="D108" s="44">
        <v>5</v>
      </c>
      <c r="E108" s="44"/>
      <c r="F108" s="105">
        <f t="shared" si="8"/>
        <v>3</v>
      </c>
      <c r="G108" s="44">
        <v>3</v>
      </c>
      <c r="H108" s="44"/>
      <c r="I108" s="44">
        <v>20</v>
      </c>
      <c r="J108" s="44">
        <v>10</v>
      </c>
      <c r="K108" s="44">
        <v>10</v>
      </c>
      <c r="L108" s="44">
        <v>0</v>
      </c>
      <c r="M108" s="44">
        <v>0</v>
      </c>
      <c r="N108" s="44">
        <v>0</v>
      </c>
      <c r="O108" s="44">
        <v>0</v>
      </c>
      <c r="P108" s="3"/>
    </row>
    <row r="109" spans="1:16" ht="12.75">
      <c r="A109" s="3">
        <v>15</v>
      </c>
      <c r="B109" s="3" t="s">
        <v>91</v>
      </c>
      <c r="C109" s="4"/>
      <c r="D109" s="4">
        <v>5</v>
      </c>
      <c r="E109" s="4"/>
      <c r="F109" s="4">
        <f t="shared" si="8"/>
        <v>1</v>
      </c>
      <c r="G109" s="4">
        <v>1</v>
      </c>
      <c r="H109" s="4"/>
      <c r="I109" s="4">
        <v>10</v>
      </c>
      <c r="J109" s="2">
        <v>4</v>
      </c>
      <c r="K109" s="2">
        <v>6</v>
      </c>
      <c r="L109" s="2">
        <v>0</v>
      </c>
      <c r="M109" s="2">
        <v>0</v>
      </c>
      <c r="N109" s="2">
        <v>0</v>
      </c>
      <c r="O109" s="2">
        <v>0</v>
      </c>
      <c r="P109" s="3"/>
    </row>
    <row r="110" spans="1:16" ht="12.75">
      <c r="A110" s="3">
        <v>16</v>
      </c>
      <c r="B110" s="3" t="s">
        <v>92</v>
      </c>
      <c r="C110" s="4"/>
      <c r="D110" s="4">
        <v>5</v>
      </c>
      <c r="E110" s="4"/>
      <c r="F110" s="4">
        <f t="shared" si="8"/>
        <v>2</v>
      </c>
      <c r="G110" s="4">
        <v>2</v>
      </c>
      <c r="H110" s="4"/>
      <c r="I110" s="4">
        <v>10</v>
      </c>
      <c r="J110" s="2">
        <v>6</v>
      </c>
      <c r="K110" s="2">
        <v>4</v>
      </c>
      <c r="L110" s="2">
        <v>0</v>
      </c>
      <c r="M110" s="2">
        <v>0</v>
      </c>
      <c r="N110" s="2">
        <v>0</v>
      </c>
      <c r="O110" s="2">
        <v>0</v>
      </c>
      <c r="P110" s="3"/>
    </row>
    <row r="111" spans="1:16" s="124" customFormat="1" ht="12.75">
      <c r="A111" s="122">
        <v>17</v>
      </c>
      <c r="B111" s="122" t="s">
        <v>93</v>
      </c>
      <c r="C111" s="126"/>
      <c r="D111" s="126">
        <v>5</v>
      </c>
      <c r="E111" s="126"/>
      <c r="F111" s="126">
        <f t="shared" si="8"/>
        <v>1</v>
      </c>
      <c r="G111" s="126">
        <v>1</v>
      </c>
      <c r="H111" s="126"/>
      <c r="I111" s="126">
        <v>10</v>
      </c>
      <c r="J111" s="123">
        <v>0</v>
      </c>
      <c r="K111" s="123">
        <v>0</v>
      </c>
      <c r="L111" s="123">
        <v>10</v>
      </c>
      <c r="M111" s="123">
        <v>0</v>
      </c>
      <c r="N111" s="123">
        <v>0</v>
      </c>
      <c r="O111" s="123">
        <v>0</v>
      </c>
      <c r="P111" s="122" t="s">
        <v>128</v>
      </c>
    </row>
    <row r="112" spans="1:16" ht="12.75">
      <c r="A112" s="3">
        <v>18</v>
      </c>
      <c r="B112" s="3" t="s">
        <v>94</v>
      </c>
      <c r="C112" s="4"/>
      <c r="D112" s="4">
        <v>6</v>
      </c>
      <c r="E112" s="4"/>
      <c r="F112" s="4">
        <f t="shared" si="8"/>
        <v>2</v>
      </c>
      <c r="G112" s="4"/>
      <c r="H112" s="4">
        <v>2</v>
      </c>
      <c r="I112" s="4">
        <v>9</v>
      </c>
      <c r="J112" s="2">
        <v>0</v>
      </c>
      <c r="K112" s="2">
        <v>0</v>
      </c>
      <c r="L112" s="2">
        <v>0</v>
      </c>
      <c r="M112" s="2">
        <v>0</v>
      </c>
      <c r="N112" s="2">
        <v>9</v>
      </c>
      <c r="O112" s="2">
        <v>0</v>
      </c>
      <c r="P112" s="3"/>
    </row>
    <row r="113" spans="1:16" ht="12.75">
      <c r="A113" s="3">
        <v>19</v>
      </c>
      <c r="B113" s="3" t="s">
        <v>95</v>
      </c>
      <c r="C113" s="4"/>
      <c r="D113" s="4">
        <v>6</v>
      </c>
      <c r="E113" s="4"/>
      <c r="F113" s="4">
        <f t="shared" si="8"/>
        <v>4</v>
      </c>
      <c r="G113" s="4"/>
      <c r="H113" s="4">
        <v>4</v>
      </c>
      <c r="I113" s="4">
        <v>32</v>
      </c>
      <c r="J113" s="2">
        <v>0</v>
      </c>
      <c r="K113" s="2">
        <v>0</v>
      </c>
      <c r="L113" s="2">
        <v>0</v>
      </c>
      <c r="M113" s="2">
        <v>10</v>
      </c>
      <c r="N113" s="2">
        <v>22</v>
      </c>
      <c r="O113" s="2">
        <v>0</v>
      </c>
      <c r="P113" s="3"/>
    </row>
    <row r="114" spans="1:16" ht="12.75">
      <c r="A114" s="3">
        <v>20</v>
      </c>
      <c r="B114" s="3" t="s">
        <v>96</v>
      </c>
      <c r="C114" s="2"/>
      <c r="D114" s="2">
        <v>6</v>
      </c>
      <c r="E114" s="2"/>
      <c r="F114" s="4">
        <f t="shared" si="8"/>
        <v>3</v>
      </c>
      <c r="G114" s="2"/>
      <c r="H114" s="2">
        <v>3</v>
      </c>
      <c r="I114" s="2">
        <v>16</v>
      </c>
      <c r="J114" s="2">
        <v>0</v>
      </c>
      <c r="K114" s="2">
        <v>0</v>
      </c>
      <c r="L114" s="2">
        <v>0</v>
      </c>
      <c r="M114" s="2">
        <v>8</v>
      </c>
      <c r="N114" s="2">
        <v>8</v>
      </c>
      <c r="O114" s="2">
        <v>0</v>
      </c>
      <c r="P114" s="3"/>
    </row>
    <row r="115" spans="1:16" ht="12.75">
      <c r="A115" s="11"/>
      <c r="B115" s="11" t="s">
        <v>17</v>
      </c>
      <c r="C115" s="12">
        <f>COUNT(C93:C114)</f>
        <v>7</v>
      </c>
      <c r="D115" s="11"/>
      <c r="E115" s="11"/>
      <c r="F115" s="12">
        <f aca="true" t="shared" si="9" ref="F115:O115">SUM(F93:F114)</f>
        <v>60</v>
      </c>
      <c r="G115" s="12">
        <f t="shared" si="9"/>
        <v>30</v>
      </c>
      <c r="H115" s="12">
        <f t="shared" si="9"/>
        <v>30</v>
      </c>
      <c r="I115" s="12">
        <f t="shared" si="9"/>
        <v>356</v>
      </c>
      <c r="J115" s="12">
        <f t="shared" si="9"/>
        <v>67</v>
      </c>
      <c r="K115" s="12">
        <f t="shared" si="9"/>
        <v>81</v>
      </c>
      <c r="L115" s="12">
        <f t="shared" si="9"/>
        <v>42</v>
      </c>
      <c r="M115" s="12">
        <f t="shared" si="9"/>
        <v>66</v>
      </c>
      <c r="N115" s="12">
        <f t="shared" si="9"/>
        <v>100</v>
      </c>
      <c r="O115" s="12">
        <f t="shared" si="9"/>
        <v>0</v>
      </c>
      <c r="P115" s="11"/>
    </row>
    <row r="116" spans="1:16" ht="12.75">
      <c r="A116" s="15"/>
      <c r="B116" s="15" t="s">
        <v>34</v>
      </c>
      <c r="C116" s="15"/>
      <c r="D116" s="15"/>
      <c r="E116" s="15"/>
      <c r="F116" s="15"/>
      <c r="G116" s="15"/>
      <c r="H116" s="15"/>
      <c r="I116" s="15"/>
      <c r="J116" s="146">
        <f>SUM(J115:L115)</f>
        <v>190</v>
      </c>
      <c r="K116" s="146"/>
      <c r="L116" s="146"/>
      <c r="M116" s="146">
        <f>SUM(M115:O115)</f>
        <v>166</v>
      </c>
      <c r="N116" s="146"/>
      <c r="O116" s="146"/>
      <c r="P116" s="14"/>
    </row>
    <row r="117" spans="1:16" ht="12.75">
      <c r="A117" s="15"/>
      <c r="B117" s="82" t="s">
        <v>108</v>
      </c>
      <c r="C117" s="15"/>
      <c r="D117" s="15"/>
      <c r="E117" s="15"/>
      <c r="F117" s="20">
        <f>SUM(F93:F104)</f>
        <v>43</v>
      </c>
      <c r="G117" s="20">
        <f>SUM(G93:G104)</f>
        <v>22</v>
      </c>
      <c r="H117" s="20">
        <f>SUM(H93:H104)</f>
        <v>21</v>
      </c>
      <c r="I117" s="15"/>
      <c r="J117" s="38"/>
      <c r="K117" s="38"/>
      <c r="L117" s="38"/>
      <c r="M117" s="38"/>
      <c r="N117" s="38"/>
      <c r="O117" s="38"/>
      <c r="P117" s="14"/>
    </row>
    <row r="118" spans="1:16" ht="12.75">
      <c r="A118" s="15"/>
      <c r="B118" s="82" t="s">
        <v>109</v>
      </c>
      <c r="C118" s="81"/>
      <c r="D118" s="81"/>
      <c r="E118" s="81"/>
      <c r="F118" s="20">
        <f>SUM(F107:F114)</f>
        <v>17</v>
      </c>
      <c r="G118" s="20">
        <f>SUM(G107:G114)</f>
        <v>8</v>
      </c>
      <c r="H118" s="20">
        <f>SUM(H107:H114)</f>
        <v>9</v>
      </c>
      <c r="I118" s="57"/>
      <c r="J118" s="57"/>
      <c r="K118" s="38"/>
      <c r="L118" s="38"/>
      <c r="M118" s="38"/>
      <c r="N118" s="38"/>
      <c r="O118" s="38"/>
      <c r="P118" s="14"/>
    </row>
    <row r="119" spans="1:16" ht="12.75">
      <c r="A119" s="15"/>
      <c r="B119" s="58"/>
      <c r="C119" s="81"/>
      <c r="D119" s="81"/>
      <c r="E119" s="95"/>
      <c r="F119" s="93"/>
      <c r="G119" s="93"/>
      <c r="H119" s="93"/>
      <c r="I119" s="94"/>
      <c r="J119" s="94"/>
      <c r="K119" s="38"/>
      <c r="L119" s="38"/>
      <c r="M119" s="38"/>
      <c r="N119" s="38"/>
      <c r="O119" s="38"/>
      <c r="P119" s="14"/>
    </row>
    <row r="120" spans="1:16" ht="12.75">
      <c r="A120" s="15"/>
      <c r="B120" s="77"/>
      <c r="C120" s="78"/>
      <c r="D120" s="78"/>
      <c r="E120" s="78"/>
      <c r="P120" s="14"/>
    </row>
    <row r="121" spans="1:16" ht="12.75">
      <c r="A121" s="104"/>
      <c r="B121" s="119" t="s">
        <v>120</v>
      </c>
      <c r="C121" s="120"/>
      <c r="D121" s="120"/>
      <c r="E121" s="120"/>
      <c r="F121" s="120">
        <f>SUM(F93:F94)</f>
        <v>10</v>
      </c>
      <c r="G121" s="120">
        <f aca="true" t="shared" si="10" ref="G121:O121">SUM(G93:G94)</f>
        <v>5</v>
      </c>
      <c r="H121" s="120">
        <f t="shared" si="10"/>
        <v>5</v>
      </c>
      <c r="I121" s="120">
        <f t="shared" si="10"/>
        <v>60</v>
      </c>
      <c r="J121" s="120">
        <f t="shared" si="10"/>
        <v>10</v>
      </c>
      <c r="K121" s="120">
        <f t="shared" si="10"/>
        <v>10</v>
      </c>
      <c r="L121" s="120">
        <f t="shared" si="10"/>
        <v>10</v>
      </c>
      <c r="M121" s="120">
        <f t="shared" si="10"/>
        <v>15</v>
      </c>
      <c r="N121" s="120">
        <f t="shared" si="10"/>
        <v>15</v>
      </c>
      <c r="O121" s="120">
        <f t="shared" si="10"/>
        <v>0</v>
      </c>
      <c r="P121" s="47"/>
    </row>
    <row r="122" spans="1:16" ht="12.75">
      <c r="A122" s="15"/>
      <c r="B122" s="125" t="s">
        <v>136</v>
      </c>
      <c r="C122" s="124"/>
      <c r="D122" s="124"/>
      <c r="E122" s="124"/>
      <c r="F122" s="124">
        <f>F111</f>
        <v>1</v>
      </c>
      <c r="G122" s="124">
        <f aca="true" t="shared" si="11" ref="G122:O122">G111</f>
        <v>1</v>
      </c>
      <c r="H122" s="124">
        <f t="shared" si="11"/>
        <v>0</v>
      </c>
      <c r="I122" s="124">
        <f t="shared" si="11"/>
        <v>10</v>
      </c>
      <c r="J122" s="124">
        <f t="shared" si="11"/>
        <v>0</v>
      </c>
      <c r="K122" s="124">
        <f t="shared" si="11"/>
        <v>0</v>
      </c>
      <c r="L122" s="124">
        <f t="shared" si="11"/>
        <v>10</v>
      </c>
      <c r="M122" s="124">
        <f t="shared" si="11"/>
        <v>0</v>
      </c>
      <c r="N122" s="124">
        <f t="shared" si="11"/>
        <v>0</v>
      </c>
      <c r="O122" s="124">
        <f t="shared" si="11"/>
        <v>0</v>
      </c>
      <c r="P122" s="14"/>
    </row>
    <row r="123" spans="1:16" ht="12.75">
      <c r="A123" s="15"/>
      <c r="B123" s="36"/>
      <c r="P123" s="14"/>
    </row>
    <row r="124" spans="1:16" ht="12.75">
      <c r="A124" s="15"/>
      <c r="P124" s="14"/>
    </row>
    <row r="126" spans="1:9" ht="12.75">
      <c r="A126" s="13"/>
      <c r="B126" s="89"/>
      <c r="C126" s="13"/>
      <c r="D126" s="13"/>
      <c r="E126" s="13"/>
      <c r="F126" s="13"/>
      <c r="G126" s="13"/>
      <c r="H126" s="13"/>
      <c r="I126" s="71"/>
    </row>
    <row r="128" spans="2:6" ht="12.75">
      <c r="B128" s="90" t="s">
        <v>98</v>
      </c>
      <c r="C128" s="13"/>
      <c r="D128" s="13"/>
      <c r="E128" s="13"/>
      <c r="F128" s="13">
        <f>F129+F130</f>
        <v>180</v>
      </c>
    </row>
    <row r="129" spans="2:6" ht="12.75">
      <c r="B129" s="77" t="s">
        <v>112</v>
      </c>
      <c r="C129" s="13"/>
      <c r="D129" s="13"/>
      <c r="E129" s="13"/>
      <c r="F129" s="13">
        <f>F27+F71+F117</f>
        <v>145</v>
      </c>
    </row>
    <row r="130" spans="2:6" ht="12.75">
      <c r="B130" s="77" t="s">
        <v>113</v>
      </c>
      <c r="C130" s="13"/>
      <c r="D130" s="13"/>
      <c r="E130" s="13"/>
      <c r="F130" s="13">
        <f>F72+F118</f>
        <v>35</v>
      </c>
    </row>
    <row r="131" spans="2:6" ht="12.75">
      <c r="B131" s="77"/>
      <c r="C131" s="13"/>
      <c r="D131" s="13"/>
      <c r="E131" s="13"/>
      <c r="F131" s="13"/>
    </row>
    <row r="132" spans="2:6" ht="12.75">
      <c r="B132" s="77"/>
      <c r="C132" s="13"/>
      <c r="D132" s="27"/>
      <c r="E132" s="13"/>
      <c r="F132" s="13"/>
    </row>
    <row r="133" spans="4:5" ht="12.75">
      <c r="D133" s="99"/>
      <c r="E133" s="99"/>
    </row>
    <row r="134" spans="4:6" ht="12.75">
      <c r="D134" s="99"/>
      <c r="E134" s="99"/>
      <c r="F134" s="101"/>
    </row>
    <row r="135" spans="1:16" s="33" customFormat="1" ht="12.75">
      <c r="A135" s="102"/>
      <c r="B135" s="119" t="s">
        <v>120</v>
      </c>
      <c r="C135" s="120"/>
      <c r="D135" s="120"/>
      <c r="E135" s="120"/>
      <c r="F135" s="120">
        <f>+F30+F75+F121</f>
        <v>75</v>
      </c>
      <c r="G135" s="120">
        <f aca="true" t="shared" si="12" ref="G135:O135">+G30+G75+G121</f>
        <v>36</v>
      </c>
      <c r="H135" s="120">
        <f t="shared" si="12"/>
        <v>39</v>
      </c>
      <c r="I135" s="120">
        <f t="shared" si="12"/>
        <v>424</v>
      </c>
      <c r="J135" s="120">
        <f t="shared" si="12"/>
        <v>140</v>
      </c>
      <c r="K135" s="120">
        <f t="shared" si="12"/>
        <v>90</v>
      </c>
      <c r="L135" s="120">
        <f t="shared" si="12"/>
        <v>10</v>
      </c>
      <c r="M135" s="120">
        <f t="shared" si="12"/>
        <v>94</v>
      </c>
      <c r="N135" s="120">
        <f t="shared" si="12"/>
        <v>80</v>
      </c>
      <c r="O135" s="120">
        <f t="shared" si="12"/>
        <v>10</v>
      </c>
      <c r="P135" s="47"/>
    </row>
    <row r="136" spans="2:15" s="23" customFormat="1" ht="12.75">
      <c r="B136" s="125" t="s">
        <v>136</v>
      </c>
      <c r="C136" s="124"/>
      <c r="D136" s="124"/>
      <c r="E136" s="124"/>
      <c r="F136" s="124">
        <f>F122</f>
        <v>1</v>
      </c>
      <c r="G136" s="124">
        <f aca="true" t="shared" si="13" ref="G136:O136">G122</f>
        <v>1</v>
      </c>
      <c r="H136" s="124">
        <f t="shared" si="13"/>
        <v>0</v>
      </c>
      <c r="I136" s="124">
        <f t="shared" si="13"/>
        <v>10</v>
      </c>
      <c r="J136" s="124">
        <f t="shared" si="13"/>
        <v>0</v>
      </c>
      <c r="K136" s="124">
        <f t="shared" si="13"/>
        <v>0</v>
      </c>
      <c r="L136" s="124">
        <f t="shared" si="13"/>
        <v>10</v>
      </c>
      <c r="M136" s="124">
        <f t="shared" si="13"/>
        <v>0</v>
      </c>
      <c r="N136" s="124">
        <f t="shared" si="13"/>
        <v>0</v>
      </c>
      <c r="O136" s="124">
        <f t="shared" si="13"/>
        <v>0</v>
      </c>
    </row>
    <row r="137" spans="1:16" s="34" customFormat="1" ht="12.7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47"/>
    </row>
    <row r="138" s="34" customFormat="1" ht="12.75"/>
    <row r="139" s="34" customFormat="1" ht="12.75"/>
    <row r="140" spans="1:16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2:15" ht="12.75">
      <c r="B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ht="12.75">
      <c r="B142" s="40"/>
    </row>
    <row r="144" spans="2:10" ht="12.75">
      <c r="B144" s="38" t="s">
        <v>57</v>
      </c>
      <c r="C144" s="15"/>
      <c r="D144" s="77" t="s">
        <v>114</v>
      </c>
      <c r="E144" s="15"/>
      <c r="F144" s="15"/>
      <c r="G144" s="15"/>
      <c r="H144" s="15"/>
      <c r="I144" s="77" t="s">
        <v>115</v>
      </c>
      <c r="J144" s="15"/>
    </row>
    <row r="145" spans="2:10" ht="12.75">
      <c r="B145" s="15"/>
      <c r="C145" s="96" t="s">
        <v>36</v>
      </c>
      <c r="D145" s="96" t="s">
        <v>30</v>
      </c>
      <c r="E145" s="36" t="s">
        <v>116</v>
      </c>
      <c r="F145" s="96" t="s">
        <v>30</v>
      </c>
      <c r="G145" s="96"/>
      <c r="H145" s="96"/>
      <c r="I145" s="36" t="s">
        <v>116</v>
      </c>
      <c r="J145" s="96" t="s">
        <v>30</v>
      </c>
    </row>
    <row r="146" spans="2:10" ht="12.75">
      <c r="B146" s="38" t="s">
        <v>38</v>
      </c>
      <c r="C146" s="15">
        <f>+E146+I146</f>
        <v>489</v>
      </c>
      <c r="D146" s="54">
        <f>+C146/$C149</f>
        <v>0.4453551912568306</v>
      </c>
      <c r="E146" s="15">
        <f>SUM(J12:J24)+SUM(M12:M24)+SUM(J49:J60)+SUM(M49:M60)+SUM(J93:J104)+SUM(M93:M104)</f>
        <v>394</v>
      </c>
      <c r="F146" s="54">
        <f>+E146/$E149</f>
        <v>0.4436936936936937</v>
      </c>
      <c r="G146" s="54"/>
      <c r="H146" s="54"/>
      <c r="I146" s="55">
        <f>SUM(J63:J68)+SUM(M63:M68)+SUM(J107:J114)+SUM(M107:M114)</f>
        <v>95</v>
      </c>
      <c r="J146" s="54">
        <f>+I146/$I149</f>
        <v>0.4523809523809524</v>
      </c>
    </row>
    <row r="147" spans="2:10" ht="12.75">
      <c r="B147" s="38" t="s">
        <v>39</v>
      </c>
      <c r="C147" s="15">
        <f>+E147+I147</f>
        <v>509</v>
      </c>
      <c r="D147" s="54">
        <f>+C147/$C149</f>
        <v>0.46357012750455373</v>
      </c>
      <c r="E147" s="15">
        <f>SUM(K12:K24)+SUM(N12:N24)+SUM(K49:K60)+SUM(N49:N60)+SUM(K93:K104)+SUM(N93:N104)</f>
        <v>404</v>
      </c>
      <c r="F147" s="54">
        <f>+E147/$E149</f>
        <v>0.45495495495495497</v>
      </c>
      <c r="G147" s="54"/>
      <c r="H147" s="54"/>
      <c r="I147" s="55">
        <f>SUM(K63:K68)+SUM(N63:N68)+SUM(K107:K114)+SUM(N107:N114)</f>
        <v>105</v>
      </c>
      <c r="J147" s="54">
        <f>+I147/$I149</f>
        <v>0.5</v>
      </c>
    </row>
    <row r="148" spans="2:10" ht="12.75">
      <c r="B148" s="38" t="s">
        <v>40</v>
      </c>
      <c r="C148" s="15">
        <f>+E148+I148</f>
        <v>100</v>
      </c>
      <c r="D148" s="54">
        <f>+C148/$C149</f>
        <v>0.09107468123861566</v>
      </c>
      <c r="E148" s="55">
        <f>SUM(L12:L23)+SUM(O12:O23)+SUM(L49:L60)+SUM(O49:O60)+SUM(L93:L104)+SUM(O93:O104)</f>
        <v>90</v>
      </c>
      <c r="F148" s="54">
        <f>+E148/$E149</f>
        <v>0.10135135135135136</v>
      </c>
      <c r="G148" s="54"/>
      <c r="H148" s="54"/>
      <c r="I148" s="55">
        <f>SUM(L63:L68)+SUM(O63:O68)+SUM(L107:L114)+SUM(O107:O114)</f>
        <v>10</v>
      </c>
      <c r="J148" s="54">
        <f>+I148/$I149</f>
        <v>0.047619047619047616</v>
      </c>
    </row>
    <row r="149" spans="2:10" ht="12.75">
      <c r="B149" s="38" t="s">
        <v>36</v>
      </c>
      <c r="C149" s="15">
        <f>+E149+I149</f>
        <v>1098</v>
      </c>
      <c r="D149" s="54">
        <f>+C149/$C149</f>
        <v>1</v>
      </c>
      <c r="E149" s="15">
        <f>SUM(E146:E148)</f>
        <v>888</v>
      </c>
      <c r="F149" s="54">
        <f>+E149/$E149</f>
        <v>1</v>
      </c>
      <c r="G149" s="54"/>
      <c r="H149" s="54"/>
      <c r="I149" s="55">
        <v>210</v>
      </c>
      <c r="J149" s="54">
        <f>+I149/$I149</f>
        <v>1</v>
      </c>
    </row>
    <row r="155" spans="3:4" ht="12.75">
      <c r="C155" s="70" t="s">
        <v>32</v>
      </c>
      <c r="D155" s="70" t="s">
        <v>30</v>
      </c>
    </row>
    <row r="156" spans="1:4" ht="12.75">
      <c r="A156" s="1"/>
      <c r="B156" s="13" t="s">
        <v>67</v>
      </c>
      <c r="C156" s="91">
        <f>+SUM(C157:C161)</f>
        <v>58</v>
      </c>
      <c r="D156" s="92">
        <f>(C156/180)*100</f>
        <v>32.22222222222222</v>
      </c>
    </row>
    <row r="157" spans="2:3" ht="12.75">
      <c r="B157" s="97" t="s">
        <v>61</v>
      </c>
      <c r="C157">
        <v>8</v>
      </c>
    </row>
    <row r="158" spans="2:3" ht="25.5">
      <c r="B158" s="98" t="s">
        <v>62</v>
      </c>
      <c r="C158">
        <v>3</v>
      </c>
    </row>
    <row r="159" spans="2:3" ht="12.75">
      <c r="B159" s="97" t="s">
        <v>138</v>
      </c>
      <c r="C159">
        <v>10</v>
      </c>
    </row>
    <row r="160" spans="2:3" ht="12.75">
      <c r="B160" s="97" t="s">
        <v>117</v>
      </c>
      <c r="C160">
        <v>35</v>
      </c>
    </row>
    <row r="161" spans="2:3" ht="12.75">
      <c r="B161" s="97" t="s">
        <v>20</v>
      </c>
      <c r="C161">
        <v>2</v>
      </c>
    </row>
    <row r="164" ht="28.5">
      <c r="B164" s="107" t="s">
        <v>121</v>
      </c>
    </row>
    <row r="165" spans="1:3" ht="45">
      <c r="A165" s="108"/>
      <c r="B165" s="109" t="s">
        <v>122</v>
      </c>
      <c r="C165" s="110">
        <v>180</v>
      </c>
    </row>
    <row r="166" spans="1:3" ht="15">
      <c r="A166" s="108"/>
      <c r="B166" s="111" t="s">
        <v>123</v>
      </c>
      <c r="C166" s="110">
        <v>77</v>
      </c>
    </row>
    <row r="167" spans="1:3" ht="30">
      <c r="A167" s="108"/>
      <c r="B167" s="111" t="s">
        <v>124</v>
      </c>
      <c r="C167" s="110">
        <v>1</v>
      </c>
    </row>
    <row r="168" spans="1:3" ht="75">
      <c r="A168" s="108"/>
      <c r="B168" s="111" t="s">
        <v>125</v>
      </c>
      <c r="C168" s="110">
        <v>0</v>
      </c>
    </row>
    <row r="169" spans="2:3" ht="45">
      <c r="B169" s="111" t="s">
        <v>137</v>
      </c>
      <c r="C169" s="110">
        <v>1</v>
      </c>
    </row>
  </sheetData>
  <sheetProtection/>
  <mergeCells count="51">
    <mergeCell ref="P46:P48"/>
    <mergeCell ref="J116:L116"/>
    <mergeCell ref="M116:O116"/>
    <mergeCell ref="I90:O90"/>
    <mergeCell ref="P90:P92"/>
    <mergeCell ref="F91:F92"/>
    <mergeCell ref="J91:L91"/>
    <mergeCell ref="M91:O91"/>
    <mergeCell ref="F90:H90"/>
    <mergeCell ref="F47:F48"/>
    <mergeCell ref="J47:L47"/>
    <mergeCell ref="M47:O47"/>
    <mergeCell ref="I46:O46"/>
    <mergeCell ref="I70:K70"/>
    <mergeCell ref="L70:N70"/>
    <mergeCell ref="F46:H46"/>
    <mergeCell ref="G47:G48"/>
    <mergeCell ref="H47:H48"/>
    <mergeCell ref="A46:A48"/>
    <mergeCell ref="B46:B48"/>
    <mergeCell ref="C46:E46"/>
    <mergeCell ref="A90:A92"/>
    <mergeCell ref="B90:B92"/>
    <mergeCell ref="C90:E90"/>
    <mergeCell ref="C47:C48"/>
    <mergeCell ref="D47:D48"/>
    <mergeCell ref="E47:E48"/>
    <mergeCell ref="A9:A11"/>
    <mergeCell ref="B9:B11"/>
    <mergeCell ref="C9:E9"/>
    <mergeCell ref="I9:O9"/>
    <mergeCell ref="C10:C11"/>
    <mergeCell ref="D10:D11"/>
    <mergeCell ref="E10:E11"/>
    <mergeCell ref="P9:P11"/>
    <mergeCell ref="F10:F11"/>
    <mergeCell ref="J10:L10"/>
    <mergeCell ref="M10:O10"/>
    <mergeCell ref="F9:H9"/>
    <mergeCell ref="G10:G11"/>
    <mergeCell ref="H10:H11"/>
    <mergeCell ref="M26:O26"/>
    <mergeCell ref="I47:I48"/>
    <mergeCell ref="I10:I11"/>
    <mergeCell ref="C91:C92"/>
    <mergeCell ref="D91:D92"/>
    <mergeCell ref="E91:E92"/>
    <mergeCell ref="G91:G92"/>
    <mergeCell ref="H91:H92"/>
    <mergeCell ref="I91:I92"/>
    <mergeCell ref="J26:L2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9" r:id="rId1"/>
  <rowBreaks count="3" manualBreakCount="3">
    <brk id="39" max="255" man="1"/>
    <brk id="83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user</cp:lastModifiedBy>
  <cp:lastPrinted>2013-05-04T10:05:54Z</cp:lastPrinted>
  <dcterms:created xsi:type="dcterms:W3CDTF">2009-03-13T14:33:04Z</dcterms:created>
  <dcterms:modified xsi:type="dcterms:W3CDTF">2013-05-04T10:06:18Z</dcterms:modified>
  <cp:category/>
  <cp:version/>
  <cp:contentType/>
  <cp:contentStatus/>
</cp:coreProperties>
</file>